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9" sheetId="1" r:id="rId1"/>
    <sheet name="Подпр.1" sheetId="2" r:id="rId2"/>
    <sheet name="Подпр.2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9'!$14:$16</definedName>
    <definedName name="_xlnm.Print_Area" localSheetId="0">'Приложение 9'!$A$1:$AC$225</definedName>
  </definedNames>
  <calcPr fullCalcOnLoad="1"/>
</workbook>
</file>

<file path=xl/sharedStrings.xml><?xml version="1.0" encoding="utf-8"?>
<sst xmlns="http://schemas.openxmlformats.org/spreadsheetml/2006/main" count="529" uniqueCount="265">
  <si>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</si>
  <si>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</si>
  <si>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</si>
  <si>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</si>
  <si>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</si>
  <si>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</si>
  <si>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</si>
  <si>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</si>
  <si>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</si>
  <si>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</si>
  <si>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</si>
  <si>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</si>
  <si>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</si>
  <si>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</si>
  <si>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</si>
  <si>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</si>
  <si>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</si>
  <si>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</si>
  <si>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</si>
  <si>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</si>
  <si>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</si>
  <si>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</si>
  <si>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</si>
  <si>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</si>
  <si>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</si>
  <si>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</si>
  <si>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</si>
  <si>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</si>
  <si>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</si>
  <si>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</si>
  <si>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</si>
  <si>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</si>
  <si>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</si>
  <si>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</si>
  <si>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</si>
  <si>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</si>
  <si>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</si>
  <si>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</si>
  <si>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</si>
  <si>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</si>
  <si>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</si>
  <si>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</si>
  <si>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</si>
  <si>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</si>
  <si>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</si>
  <si>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</si>
  <si>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</si>
  <si>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</si>
  <si>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</si>
  <si>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</si>
  <si>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</si>
  <si>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</si>
  <si>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</si>
  <si>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</si>
  <si>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</si>
  <si>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</si>
  <si>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</si>
  <si>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</si>
  <si>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</si>
  <si>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</si>
  <si>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</si>
  <si>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</si>
  <si>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</si>
  <si>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</si>
  <si>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</si>
  <si>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</si>
  <si>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</si>
  <si>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</si>
  <si>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</si>
  <si>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</si>
  <si>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</si>
  <si>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</si>
  <si>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</si>
  <si>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</si>
  <si>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</si>
  <si>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</si>
  <si>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</si>
  <si>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</si>
  <si>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</si>
  <si>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</si>
  <si>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</si>
  <si>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</si>
  <si>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</si>
  <si>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</si>
  <si>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</si>
  <si>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</si>
  <si>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</si>
  <si>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</si>
  <si>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</si>
  <si>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</si>
  <si>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</si>
  <si>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</si>
  <si>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</si>
  <si>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</si>
  <si>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</si>
  <si>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</si>
  <si>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</si>
  <si>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</si>
  <si>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</si>
  <si>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</si>
  <si>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</si>
  <si>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</si>
  <si>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</si>
  <si>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</si>
  <si>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</si>
  <si>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</si>
  <si>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</si>
  <si>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</si>
  <si>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</si>
  <si>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</si>
  <si>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</si>
  <si>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</si>
  <si>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</si>
  <si>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</si>
  <si>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</si>
  <si>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</si>
  <si>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</si>
  <si>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</si>
  <si>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</si>
  <si>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 «Развитие системы  образования в Конаковском районе Тверской области на 2018-2022 годы»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</si>
  <si>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</si>
  <si>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</si>
  <si>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</si>
  <si>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</si>
  <si>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</si>
  <si>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</si>
  <si>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</si>
  <si>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</si>
  <si>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</si>
  <si>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</si>
  <si>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</si>
  <si>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</si>
  <si>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</si>
  <si>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</si>
  <si>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</si>
  <si>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</si>
  <si>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</si>
  <si>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</si>
  <si>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</si>
  <si>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</si>
  <si>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</si>
  <si>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</si>
  <si>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</si>
  <si>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</si>
  <si>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</si>
  <si>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</si>
  <si>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</si>
  <si>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</si>
  <si>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</si>
  <si>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</si>
  <si>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</si>
  <si>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</si>
  <si>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</si>
  <si>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</si>
  <si>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</si>
  <si>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</si>
  <si>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</si>
  <si>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</si>
  <si>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</si>
  <si>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</si>
  <si>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</si>
  <si>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</si>
  <si>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</si>
  <si>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</si>
  <si>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</si>
  <si>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</si>
  <si>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</si>
  <si>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</si>
  <si>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</si>
  <si>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</si>
  <si>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</si>
  <si>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</si>
  <si>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</si>
  <si>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</si>
  <si>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</si>
  <si>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</si>
  <si>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</si>
  <si>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</si>
  <si>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</si>
  <si>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</si>
  <si>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</si>
  <si>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</si>
  <si>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</si>
  <si>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</si>
  <si>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</si>
  <si>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</si>
  <si>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</si>
  <si>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</si>
  <si>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</si>
  <si>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</si>
  <si>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</si>
  <si>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L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</si>
  <si>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</si>
  <si>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</si>
  <si>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</si>
  <si>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>Мероприятие 1.005. «Предоставление межбюджетных трансфертов от поселений учреждениями дополнительного образования»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</si>
  <si>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</si>
  <si>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</si>
  <si>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</si>
  <si>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</si>
  <si>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</si>
  <si>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 xml:space="preserve">Показатель 1: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</si>
  <si>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</si>
  <si>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</si>
  <si>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</si>
  <si>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</si>
  <si>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</si>
  <si>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</si>
  <si>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</si>
  <si>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</si>
  <si>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</si>
  <si>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</si>
  <si>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</si>
  <si>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</si>
  <si>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</si>
  <si>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</si>
  <si>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</si>
  <si>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</si>
  <si>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</si>
  <si>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</si>
  <si>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</si>
  <si>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</si>
  <si>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</si>
  <si>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</si>
  <si>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</si>
  <si>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</si>
  <si>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</si>
  <si>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</si>
  <si>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</si>
  <si>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</si>
  <si>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</si>
  <si>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</si>
  <si>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Показатель 2 «Доля автотранспортных средств соответствующих ГОСТ Р 51160-98 "Автобусы для перевозки детей.Технические требования"». </t>
  </si>
  <si>
    <t xml:space="preserve">Показатель 3 «Доля автотранспортных средств оснащенных аппаратурой спутниковой навигации ГЛОНАСС и ГЛОНАСС/GPS». </t>
  </si>
  <si>
    <t xml:space="preserve">Показатель 4 «Доля автотранспортных средств оснащенных ахографами».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</si>
  <si>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</si>
  <si>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1.007. «Расходы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</si>
  <si>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</si>
  <si>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</si>
  <si>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</si>
  <si>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1.009. «Расходы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</si>
  <si>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</si>
  <si>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</si>
  <si>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труда, за счет средств бюджета Конаковского района».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</si>
  <si>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</si>
  <si>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Мероприятие 1.009. «Расходы на повышение оплаты труда работникам муниципальных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</si>
  <si>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</si>
  <si>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</si>
  <si>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</si>
  <si>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</si>
  <si>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</si>
  <si>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</si>
  <si>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</si>
  <si>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</si>
  <si>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</si>
  <si>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</si>
  <si>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</si>
  <si>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</si>
  <si>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</si>
  <si>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</si>
  <si>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 xml:space="preserve">Мероприятие 3.004 «Укрепление материально-технической базы муниципальных дошкольных образовательных учреждений» </t>
  </si>
  <si>
    <t xml:space="preserve">Показатель 1: «Количество учреждений, получившихсубсидию на укрепление материально-технической базы». 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</si>
  <si>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</si>
  <si>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>Показатель 1 «Удовлетворенность населения Конаковского района качеством образовательных услуг и их доступностью;</t>
  </si>
  <si>
    <t xml:space="preserve">Приложение № 9
к Постановлению Администрации
Конаковского района Тверской области
от  __________________  №______
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</si>
</sst>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#,##0.00_ ;\-#,##0.00\ "/>
    <numFmt numFmtId="202" formatCode="#,##0.000_ ;\-#,##0.000\ 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0" borderId="12" xfId="0" applyFont="1" applyFill="1" applyBorder="1" applyAlignment="1">
      <alignment/>
    </xf>
    <xf numFmtId="0" fontId="40" fillId="24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2" fillId="25" borderId="12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0" fontId="32" fillId="26" borderId="16" xfId="0" applyFont="1" applyFill="1" applyBorder="1" applyAlignment="1">
      <alignment vertical="top" wrapText="1"/>
    </xf>
    <xf numFmtId="0" fontId="40" fillId="27" borderId="17" xfId="0" applyFont="1" applyFill="1" applyBorder="1" applyAlignment="1">
      <alignment vertical="top" wrapText="1"/>
    </xf>
    <xf numFmtId="0" fontId="40" fillId="27" borderId="10" xfId="0" applyFont="1" applyFill="1" applyBorder="1" applyAlignment="1">
      <alignment vertical="top" wrapText="1"/>
    </xf>
    <xf numFmtId="0" fontId="40" fillId="24" borderId="18" xfId="0" applyFont="1" applyFill="1" applyBorder="1" applyAlignment="1">
      <alignment vertical="top" wrapText="1"/>
    </xf>
    <xf numFmtId="0" fontId="40" fillId="27" borderId="12" xfId="0" applyFont="1" applyFill="1" applyBorder="1" applyAlignment="1">
      <alignment vertical="top" wrapText="1"/>
    </xf>
    <xf numFmtId="0" fontId="32" fillId="26" borderId="15" xfId="0" applyFont="1" applyFill="1" applyBorder="1" applyAlignment="1">
      <alignment vertical="top" wrapText="1"/>
    </xf>
    <xf numFmtId="0" fontId="32" fillId="26" borderId="12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40" fillId="27" borderId="19" xfId="0" applyFont="1" applyFill="1" applyBorder="1" applyAlignment="1">
      <alignment vertical="top" wrapText="1"/>
    </xf>
    <xf numFmtId="0" fontId="40" fillId="24" borderId="17" xfId="0" applyFont="1" applyFill="1" applyBorder="1" applyAlignment="1">
      <alignment vertical="top" wrapText="1"/>
    </xf>
    <xf numFmtId="0" fontId="32" fillId="26" borderId="18" xfId="0" applyFont="1" applyFill="1" applyBorder="1" applyAlignment="1">
      <alignment vertical="top" wrapText="1"/>
    </xf>
    <xf numFmtId="0" fontId="40" fillId="24" borderId="16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40" fillId="0" borderId="18" xfId="0" applyFont="1" applyFill="1" applyBorder="1" applyAlignment="1">
      <alignment vertical="top" wrapText="1"/>
    </xf>
    <xf numFmtId="0" fontId="40" fillId="27" borderId="18" xfId="0" applyFont="1" applyFill="1" applyBorder="1" applyAlignment="1">
      <alignment vertical="top" wrapText="1"/>
    </xf>
    <xf numFmtId="0" fontId="40" fillId="0" borderId="19" xfId="0" applyFont="1" applyFill="1" applyBorder="1" applyAlignment="1">
      <alignment vertical="top" wrapText="1"/>
    </xf>
    <xf numFmtId="0" fontId="40" fillId="24" borderId="19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right" vertical="center"/>
    </xf>
    <xf numFmtId="0" fontId="53" fillId="0" borderId="13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42" fillId="28" borderId="16" xfId="0" applyFont="1" applyFill="1" applyBorder="1" applyAlignment="1">
      <alignment vertical="top" wrapText="1"/>
    </xf>
    <xf numFmtId="0" fontId="42" fillId="28" borderId="12" xfId="0" applyFont="1" applyFill="1" applyBorder="1" applyAlignment="1">
      <alignment vertical="top" wrapText="1"/>
    </xf>
    <xf numFmtId="0" fontId="42" fillId="28" borderId="18" xfId="0" applyFont="1" applyFill="1" applyBorder="1" applyAlignment="1">
      <alignment vertical="top" wrapText="1"/>
    </xf>
    <xf numFmtId="0" fontId="40" fillId="27" borderId="20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7" fillId="24" borderId="17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32" fillId="26" borderId="10" xfId="0" applyFont="1" applyFill="1" applyBorder="1" applyAlignment="1">
      <alignment vertical="top" wrapText="1"/>
    </xf>
    <xf numFmtId="0" fontId="40" fillId="0" borderId="2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40" fillId="27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vertical="top" wrapText="1"/>
    </xf>
    <xf numFmtId="0" fontId="40" fillId="24" borderId="15" xfId="0" applyFont="1" applyFill="1" applyBorder="1" applyAlignment="1">
      <alignment vertical="top" wrapText="1"/>
    </xf>
    <xf numFmtId="0" fontId="26" fillId="24" borderId="17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0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/>
    </xf>
    <xf numFmtId="0" fontId="27" fillId="24" borderId="24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4" fontId="25" fillId="24" borderId="0" xfId="0" applyNumberFormat="1" applyFont="1" applyFill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184" fontId="38" fillId="0" borderId="24" xfId="0" applyNumberFormat="1" applyFont="1" applyFill="1" applyBorder="1" applyAlignment="1">
      <alignment horizontal="center" vertical="center" wrapText="1"/>
    </xf>
    <xf numFmtId="184" fontId="38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184" fontId="25" fillId="0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184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4" fontId="25" fillId="0" borderId="22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184" fontId="25" fillId="0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184" fontId="25" fillId="0" borderId="24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189" fontId="25" fillId="29" borderId="15" xfId="0" applyNumberFormat="1" applyFont="1" applyFill="1" applyBorder="1" applyAlignment="1">
      <alignment horizontal="center" vertical="center" wrapText="1"/>
    </xf>
    <xf numFmtId="189" fontId="25" fillId="29" borderId="16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184" fontId="25" fillId="0" borderId="18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184" fontId="38" fillId="0" borderId="25" xfId="0" applyNumberFormat="1" applyFont="1" applyFill="1" applyBorder="1" applyAlignment="1">
      <alignment horizontal="center" vertical="center" wrapText="1"/>
    </xf>
    <xf numFmtId="184" fontId="25" fillId="0" borderId="21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horizontal="center" vertical="center" wrapText="1"/>
    </xf>
    <xf numFmtId="184" fontId="38" fillId="0" borderId="10" xfId="0" applyNumberFormat="1" applyFont="1" applyFill="1" applyBorder="1" applyAlignment="1">
      <alignment horizontal="center" wrapText="1"/>
    </xf>
    <xf numFmtId="201" fontId="34" fillId="0" borderId="17" xfId="60" applyNumberFormat="1" applyFont="1" applyFill="1" applyBorder="1" applyAlignment="1">
      <alignment horizontal="center" vertical="center" wrapText="1"/>
    </xf>
    <xf numFmtId="184" fontId="38" fillId="0" borderId="15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25" fillId="30" borderId="12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 wrapText="1"/>
    </xf>
    <xf numFmtId="0" fontId="38" fillId="30" borderId="12" xfId="0" applyFont="1" applyFill="1" applyBorder="1" applyAlignment="1">
      <alignment horizontal="center" vertical="center" wrapText="1"/>
    </xf>
    <xf numFmtId="0" fontId="25" fillId="30" borderId="17" xfId="0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vertical="center" wrapText="1"/>
    </xf>
    <xf numFmtId="0" fontId="25" fillId="29" borderId="17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horizontal="center" vertical="center" wrapText="1"/>
    </xf>
    <xf numFmtId="0" fontId="25" fillId="30" borderId="27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0" fontId="38" fillId="30" borderId="24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25" fillId="30" borderId="15" xfId="0" applyFont="1" applyFill="1" applyBorder="1" applyAlignment="1">
      <alignment horizontal="center" vertical="center" wrapText="1"/>
    </xf>
    <xf numFmtId="0" fontId="25" fillId="29" borderId="15" xfId="0" applyFont="1" applyFill="1" applyBorder="1" applyAlignment="1">
      <alignment horizontal="center" vertical="center" wrapText="1"/>
    </xf>
    <xf numFmtId="0" fontId="38" fillId="30" borderId="16" xfId="0" applyFont="1" applyFill="1" applyBorder="1" applyAlignment="1">
      <alignment horizontal="center" vertical="center" wrapText="1"/>
    </xf>
    <xf numFmtId="0" fontId="25" fillId="30" borderId="13" xfId="0" applyFont="1" applyFill="1" applyBorder="1" applyAlignment="1">
      <alignment horizontal="center" vertical="center" wrapText="1"/>
    </xf>
    <xf numFmtId="0" fontId="25" fillId="30" borderId="11" xfId="0" applyFont="1" applyFill="1" applyBorder="1" applyAlignment="1">
      <alignment horizontal="center" vertical="center" wrapText="1"/>
    </xf>
    <xf numFmtId="0" fontId="25" fillId="29" borderId="20" xfId="0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horizontal="center" vertical="center" wrapText="1"/>
    </xf>
    <xf numFmtId="0" fontId="25" fillId="30" borderId="18" xfId="0" applyFont="1" applyFill="1" applyBorder="1" applyAlignment="1">
      <alignment horizontal="center" vertical="center" wrapText="1"/>
    </xf>
    <xf numFmtId="0" fontId="25" fillId="29" borderId="18" xfId="0" applyFont="1" applyFill="1" applyBorder="1" applyAlignment="1">
      <alignment horizontal="center" vertical="center" wrapText="1"/>
    </xf>
    <xf numFmtId="0" fontId="25" fillId="30" borderId="19" xfId="0" applyFont="1" applyFill="1" applyBorder="1" applyAlignment="1">
      <alignment horizontal="center" vertical="center" wrapText="1"/>
    </xf>
    <xf numFmtId="0" fontId="25" fillId="30" borderId="28" xfId="0" applyFont="1" applyFill="1" applyBorder="1" applyAlignment="1">
      <alignment horizontal="center" vertical="center" wrapText="1"/>
    </xf>
    <xf numFmtId="0" fontId="25" fillId="30" borderId="24" xfId="0" applyFont="1" applyFill="1" applyBorder="1" applyAlignment="1">
      <alignment horizontal="center" vertical="center" wrapText="1"/>
    </xf>
    <xf numFmtId="0" fontId="25" fillId="29" borderId="24" xfId="0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horizontal="center" wrapText="1"/>
    </xf>
    <xf numFmtId="184" fontId="38" fillId="29" borderId="12" xfId="0" applyNumberFormat="1" applyFont="1" applyFill="1" applyBorder="1" applyAlignment="1">
      <alignment horizontal="center" vertical="center" wrapText="1"/>
    </xf>
    <xf numFmtId="0" fontId="38" fillId="29" borderId="12" xfId="0" applyFont="1" applyFill="1" applyBorder="1" applyAlignment="1">
      <alignment vertical="top" wrapText="1"/>
    </xf>
    <xf numFmtId="1" fontId="25" fillId="29" borderId="12" xfId="0" applyNumberFormat="1" applyFont="1" applyFill="1" applyBorder="1" applyAlignment="1">
      <alignment horizontal="center" vertical="center" wrapText="1"/>
    </xf>
    <xf numFmtId="184" fontId="25" fillId="29" borderId="17" xfId="0" applyNumberFormat="1" applyFont="1" applyFill="1" applyBorder="1" applyAlignment="1">
      <alignment horizontal="center" vertical="center" wrapText="1"/>
    </xf>
    <xf numFmtId="201" fontId="25" fillId="29" borderId="17" xfId="60" applyNumberFormat="1" applyFont="1" applyFill="1" applyBorder="1" applyAlignment="1">
      <alignment horizontal="center" vertical="center" wrapText="1"/>
    </xf>
    <xf numFmtId="184" fontId="25" fillId="29" borderId="10" xfId="0" applyNumberFormat="1" applyFont="1" applyFill="1" applyBorder="1" applyAlignment="1">
      <alignment horizontal="center" vertical="center" wrapText="1"/>
    </xf>
    <xf numFmtId="184" fontId="25" fillId="29" borderId="11" xfId="0" applyNumberFormat="1" applyFont="1" applyFill="1" applyBorder="1" applyAlignment="1">
      <alignment horizontal="center" vertical="center" wrapText="1"/>
    </xf>
    <xf numFmtId="3" fontId="25" fillId="29" borderId="10" xfId="0" applyNumberFormat="1" applyFont="1" applyFill="1" applyBorder="1" applyAlignment="1">
      <alignment horizontal="center" vertical="center" wrapText="1"/>
    </xf>
    <xf numFmtId="4" fontId="25" fillId="29" borderId="10" xfId="0" applyNumberFormat="1" applyFont="1" applyFill="1" applyBorder="1" applyAlignment="1">
      <alignment horizontal="center" vertical="center" wrapText="1"/>
    </xf>
    <xf numFmtId="3" fontId="25" fillId="29" borderId="24" xfId="0" applyNumberFormat="1" applyFont="1" applyFill="1" applyBorder="1" applyAlignment="1">
      <alignment horizontal="center" vertical="center" wrapText="1"/>
    </xf>
    <xf numFmtId="184" fontId="38" fillId="29" borderId="24" xfId="0" applyNumberFormat="1" applyFont="1" applyFill="1" applyBorder="1" applyAlignment="1">
      <alignment horizontal="center" vertical="center" wrapText="1"/>
    </xf>
    <xf numFmtId="4" fontId="25" fillId="29" borderId="17" xfId="0" applyNumberFormat="1" applyFont="1" applyFill="1" applyBorder="1" applyAlignment="1">
      <alignment horizontal="center" vertical="center" wrapText="1"/>
    </xf>
    <xf numFmtId="3" fontId="25" fillId="29" borderId="17" xfId="0" applyNumberFormat="1" applyFont="1" applyFill="1" applyBorder="1" applyAlignment="1">
      <alignment horizontal="center" vertical="center" wrapText="1"/>
    </xf>
    <xf numFmtId="3" fontId="25" fillId="29" borderId="12" xfId="0" applyNumberFormat="1" applyFont="1" applyFill="1" applyBorder="1" applyAlignment="1">
      <alignment horizontal="center" vertical="center" wrapText="1"/>
    </xf>
    <xf numFmtId="184" fontId="38" fillId="29" borderId="10" xfId="0" applyNumberFormat="1" applyFont="1" applyFill="1" applyBorder="1" applyAlignment="1">
      <alignment horizontal="center" vertical="center" wrapText="1"/>
    </xf>
    <xf numFmtId="184" fontId="38" fillId="29" borderId="15" xfId="0" applyNumberFormat="1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/>
    </xf>
    <xf numFmtId="2" fontId="25" fillId="29" borderId="12" xfId="0" applyNumberFormat="1" applyFont="1" applyFill="1" applyBorder="1" applyAlignment="1">
      <alignment horizontal="center" vertical="center"/>
    </xf>
    <xf numFmtId="4" fontId="25" fillId="29" borderId="12" xfId="0" applyNumberFormat="1" applyFont="1" applyFill="1" applyBorder="1" applyAlignment="1">
      <alignment horizontal="center" vertical="center" wrapText="1"/>
    </xf>
    <xf numFmtId="184" fontId="25" fillId="29" borderId="22" xfId="0" applyNumberFormat="1" applyFont="1" applyFill="1" applyBorder="1" applyAlignment="1">
      <alignment horizontal="center" vertical="center" wrapText="1"/>
    </xf>
    <xf numFmtId="3" fontId="25" fillId="29" borderId="11" xfId="0" applyNumberFormat="1" applyFont="1" applyFill="1" applyBorder="1" applyAlignment="1">
      <alignment horizontal="center" vertical="center" wrapText="1"/>
    </xf>
    <xf numFmtId="0" fontId="25" fillId="29" borderId="15" xfId="0" applyFont="1" applyFill="1" applyBorder="1" applyAlignment="1">
      <alignment horizontal="center" vertical="center"/>
    </xf>
    <xf numFmtId="0" fontId="25" fillId="29" borderId="17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4" fontId="38" fillId="29" borderId="12" xfId="0" applyNumberFormat="1" applyFont="1" applyFill="1" applyBorder="1" applyAlignment="1">
      <alignment horizontal="center" vertical="center" wrapText="1"/>
    </xf>
    <xf numFmtId="4" fontId="25" fillId="29" borderId="22" xfId="0" applyNumberFormat="1" applyFont="1" applyFill="1" applyBorder="1" applyAlignment="1">
      <alignment horizontal="center" vertical="center" wrapText="1"/>
    </xf>
    <xf numFmtId="3" fontId="25" fillId="29" borderId="10" xfId="0" applyNumberFormat="1" applyFont="1" applyFill="1" applyBorder="1" applyAlignment="1">
      <alignment horizontal="center" vertical="center"/>
    </xf>
    <xf numFmtId="4" fontId="38" fillId="29" borderId="10" xfId="0" applyNumberFormat="1" applyFont="1" applyFill="1" applyBorder="1" applyAlignment="1">
      <alignment horizontal="center" vertical="center" wrapText="1"/>
    </xf>
    <xf numFmtId="1" fontId="25" fillId="29" borderId="10" xfId="0" applyNumberFormat="1" applyFont="1" applyFill="1" applyBorder="1" applyAlignment="1">
      <alignment horizontal="center" vertical="center"/>
    </xf>
    <xf numFmtId="0" fontId="38" fillId="29" borderId="10" xfId="0" applyFont="1" applyFill="1" applyBorder="1" applyAlignment="1">
      <alignment horizontal="center" vertical="center" wrapText="1"/>
    </xf>
    <xf numFmtId="184" fontId="38" fillId="29" borderId="10" xfId="0" applyNumberFormat="1" applyFont="1" applyFill="1" applyBorder="1" applyAlignment="1">
      <alignment horizontal="center" wrapText="1"/>
    </xf>
    <xf numFmtId="4" fontId="29" fillId="29" borderId="0" xfId="0" applyNumberFormat="1" applyFont="1" applyFill="1" applyBorder="1" applyAlignment="1">
      <alignment horizontal="center" vertical="center" wrapText="1"/>
    </xf>
    <xf numFmtId="198" fontId="23" fillId="0" borderId="10" xfId="60" applyNumberFormat="1" applyFont="1" applyBorder="1" applyAlignment="1">
      <alignment vertical="center" wrapText="1"/>
    </xf>
    <xf numFmtId="198" fontId="21" fillId="0" borderId="10" xfId="60" applyNumberFormat="1" applyFont="1" applyBorder="1" applyAlignment="1">
      <alignment vertical="center" wrapText="1"/>
    </xf>
    <xf numFmtId="202" fontId="21" fillId="0" borderId="10" xfId="60" applyNumberFormat="1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7" fillId="24" borderId="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wrapText="1"/>
    </xf>
    <xf numFmtId="0" fontId="25" fillId="30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30" borderId="10" xfId="0" applyFont="1" applyFill="1" applyBorder="1" applyAlignment="1">
      <alignment horizontal="center" vertical="center" wrapText="1"/>
    </xf>
    <xf numFmtId="0" fontId="25" fillId="30" borderId="27" xfId="0" applyFont="1" applyFill="1" applyBorder="1" applyAlignment="1">
      <alignment horizontal="center" vertical="center" wrapText="1"/>
    </xf>
    <xf numFmtId="0" fontId="25" fillId="30" borderId="2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30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30" borderId="1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28"/>
  <sheetViews>
    <sheetView tabSelected="1" zoomScaleSheetLayoutView="100" workbookViewId="0" topLeftCell="A1">
      <selection activeCell="U1" sqref="U1"/>
    </sheetView>
  </sheetViews>
  <sheetFormatPr defaultColWidth="9.140625" defaultRowHeight="15"/>
  <cols>
    <col min="1" max="1" width="4.7109375" style="61" customWidth="1"/>
    <col min="2" max="2" width="5.140625" style="61" customWidth="1"/>
    <col min="3" max="3" width="5.8515625" style="62" customWidth="1"/>
    <col min="4" max="4" width="2.8515625" style="63" customWidth="1"/>
    <col min="5" max="5" width="3.28125" style="63" customWidth="1"/>
    <col min="6" max="6" width="3.140625" style="63" customWidth="1"/>
    <col min="7" max="7" width="3.28125" style="63" customWidth="1"/>
    <col min="8" max="8" width="3.140625" style="63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64" customWidth="1"/>
    <col min="19" max="19" width="4.00390625" style="64" customWidth="1"/>
    <col min="20" max="20" width="3.421875" style="64" customWidth="1"/>
    <col min="21" max="21" width="72.28125" style="18" customWidth="1"/>
    <col min="22" max="22" width="15.28125" style="18" customWidth="1"/>
    <col min="23" max="23" width="14.28125" style="63" customWidth="1"/>
    <col min="24" max="24" width="17.00390625" style="63" customWidth="1"/>
    <col min="25" max="25" width="14.00390625" style="63" customWidth="1"/>
    <col min="26" max="26" width="14.28125" style="63" customWidth="1"/>
    <col min="27" max="27" width="12.421875" style="63" customWidth="1"/>
    <col min="28" max="28" width="15.57421875" style="65" customWidth="1"/>
    <col min="29" max="29" width="12.28125" style="18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26:29" ht="98.25" customHeight="1">
      <c r="Z1" s="297" t="s">
        <v>264</v>
      </c>
      <c r="AA1" s="298"/>
      <c r="AB1" s="298"/>
      <c r="AC1" s="298"/>
    </row>
    <row r="2" spans="1:34" ht="18.75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90" t="s">
        <v>225</v>
      </c>
      <c r="AA2" s="290"/>
      <c r="AB2" s="290"/>
      <c r="AC2" s="290"/>
      <c r="AD2" s="15"/>
      <c r="AE2" s="16"/>
      <c r="AF2" s="16"/>
      <c r="AG2" s="16"/>
      <c r="AH2" s="16"/>
    </row>
    <row r="3" spans="1:35" s="23" customFormat="1" ht="18.75">
      <c r="A3" s="19"/>
      <c r="B3" s="19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94" t="s">
        <v>57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96" t="s">
        <v>119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93" t="s">
        <v>11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310" t="s">
        <v>176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91" t="s">
        <v>174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91" t="s">
        <v>175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30"/>
      <c r="AE9" s="26"/>
      <c r="AF9" s="26"/>
      <c r="AG9" s="26"/>
      <c r="AH9" s="27"/>
      <c r="AI9" s="27"/>
    </row>
    <row r="10" spans="1:77" s="40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36"/>
      <c r="X10" s="37"/>
      <c r="Y10" s="37"/>
      <c r="Z10" s="37"/>
      <c r="AA10" s="37"/>
      <c r="AB10" s="38"/>
      <c r="AC10" s="39"/>
      <c r="AD10" s="39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40" customFormat="1" ht="15.75">
      <c r="A11" s="24"/>
      <c r="B11" s="24"/>
      <c r="C11" s="31"/>
      <c r="D11" s="32"/>
      <c r="E11" s="32"/>
      <c r="F11" s="32"/>
      <c r="G11" s="32"/>
      <c r="H11" s="32"/>
      <c r="I11" s="286" t="s">
        <v>58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41"/>
      <c r="AE11" s="42"/>
      <c r="AF11" s="42"/>
      <c r="AG11" s="42"/>
      <c r="AH11" s="42"/>
      <c r="AI11" s="4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3"/>
      <c r="B12" s="43"/>
      <c r="C12" s="11"/>
      <c r="D12" s="12"/>
      <c r="E12" s="12"/>
      <c r="F12" s="12"/>
      <c r="G12" s="12"/>
      <c r="H12" s="12"/>
      <c r="I12" s="286" t="s">
        <v>59</v>
      </c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41"/>
      <c r="AE12" s="42"/>
      <c r="AF12" s="42"/>
      <c r="AG12" s="42"/>
      <c r="AH12" s="42"/>
      <c r="AI12" s="42"/>
    </row>
    <row r="13" spans="1:35" ht="19.5">
      <c r="A13" s="43"/>
      <c r="B13" s="43"/>
      <c r="C13" s="11"/>
      <c r="D13" s="12"/>
      <c r="E13" s="12"/>
      <c r="F13" s="12"/>
      <c r="G13" s="12"/>
      <c r="H13" s="12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45"/>
      <c r="U13" s="44"/>
      <c r="V13" s="44"/>
      <c r="W13" s="46"/>
      <c r="X13" s="282"/>
      <c r="Y13" s="46"/>
      <c r="Z13" s="46"/>
      <c r="AA13" s="46"/>
      <c r="AB13" s="47"/>
      <c r="AC13" s="41"/>
      <c r="AD13" s="41"/>
      <c r="AE13" s="42"/>
      <c r="AF13" s="42"/>
      <c r="AG13" s="42"/>
      <c r="AH13" s="42"/>
      <c r="AI13" s="42"/>
    </row>
    <row r="14" spans="1:30" s="50" customFormat="1" ht="15">
      <c r="A14" s="306" t="s">
        <v>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8"/>
      <c r="S14" s="300" t="s">
        <v>2</v>
      </c>
      <c r="T14" s="301"/>
      <c r="U14" s="289" t="s">
        <v>3</v>
      </c>
      <c r="V14" s="289" t="s">
        <v>4</v>
      </c>
      <c r="W14" s="292" t="s">
        <v>12</v>
      </c>
      <c r="X14" s="292"/>
      <c r="Y14" s="292"/>
      <c r="Z14" s="292"/>
      <c r="AA14" s="292"/>
      <c r="AB14" s="309" t="s">
        <v>13</v>
      </c>
      <c r="AC14" s="309"/>
      <c r="AD14" s="13"/>
    </row>
    <row r="15" spans="1:30" s="50" customFormat="1" ht="15">
      <c r="A15" s="288" t="s">
        <v>5</v>
      </c>
      <c r="B15" s="288"/>
      <c r="C15" s="288"/>
      <c r="D15" s="295" t="s">
        <v>6</v>
      </c>
      <c r="E15" s="295"/>
      <c r="F15" s="295" t="s">
        <v>7</v>
      </c>
      <c r="G15" s="295"/>
      <c r="H15" s="299" t="s">
        <v>8</v>
      </c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302"/>
      <c r="T15" s="303"/>
      <c r="U15" s="289"/>
      <c r="V15" s="289"/>
      <c r="W15" s="292"/>
      <c r="X15" s="292"/>
      <c r="Y15" s="292"/>
      <c r="Z15" s="292"/>
      <c r="AA15" s="292"/>
      <c r="AB15" s="309"/>
      <c r="AC15" s="309"/>
      <c r="AD15" s="13"/>
    </row>
    <row r="16" spans="1:30" s="50" customFormat="1" ht="25.5">
      <c r="A16" s="288"/>
      <c r="B16" s="288"/>
      <c r="C16" s="288"/>
      <c r="D16" s="295"/>
      <c r="E16" s="295"/>
      <c r="F16" s="295"/>
      <c r="G16" s="295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304"/>
      <c r="T16" s="305"/>
      <c r="U16" s="289"/>
      <c r="V16" s="289"/>
      <c r="W16" s="51" t="s">
        <v>33</v>
      </c>
      <c r="X16" s="51" t="s">
        <v>66</v>
      </c>
      <c r="Y16" s="51" t="s">
        <v>67</v>
      </c>
      <c r="Z16" s="51" t="s">
        <v>68</v>
      </c>
      <c r="AA16" s="51" t="s">
        <v>69</v>
      </c>
      <c r="AB16" s="52" t="s">
        <v>14</v>
      </c>
      <c r="AC16" s="49" t="s">
        <v>15</v>
      </c>
      <c r="AD16" s="13"/>
    </row>
    <row r="17" spans="1:30" s="50" customFormat="1" ht="15">
      <c r="A17" s="78">
        <v>1</v>
      </c>
      <c r="B17" s="78">
        <v>2</v>
      </c>
      <c r="C17" s="79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1">
        <v>9</v>
      </c>
      <c r="J17" s="77">
        <v>10</v>
      </c>
      <c r="K17" s="81">
        <v>11</v>
      </c>
      <c r="L17" s="77">
        <v>12</v>
      </c>
      <c r="M17" s="81">
        <v>13</v>
      </c>
      <c r="N17" s="77">
        <v>14</v>
      </c>
      <c r="O17" s="81">
        <v>15</v>
      </c>
      <c r="P17" s="77">
        <v>16</v>
      </c>
      <c r="Q17" s="81">
        <v>17</v>
      </c>
      <c r="R17" s="77">
        <v>18</v>
      </c>
      <c r="S17" s="76">
        <v>19</v>
      </c>
      <c r="T17" s="82">
        <v>20</v>
      </c>
      <c r="U17" s="76">
        <v>25</v>
      </c>
      <c r="V17" s="82">
        <v>26</v>
      </c>
      <c r="W17" s="51">
        <v>27</v>
      </c>
      <c r="X17" s="53">
        <v>28</v>
      </c>
      <c r="Y17" s="51">
        <v>29</v>
      </c>
      <c r="Z17" s="53">
        <v>30</v>
      </c>
      <c r="AA17" s="51">
        <v>31</v>
      </c>
      <c r="AB17" s="51">
        <v>32</v>
      </c>
      <c r="AC17" s="48">
        <v>33</v>
      </c>
      <c r="AD17" s="13"/>
    </row>
    <row r="18" spans="1:32" s="50" customFormat="1" ht="18.75">
      <c r="A18" s="108">
        <v>6</v>
      </c>
      <c r="B18" s="108">
        <v>7</v>
      </c>
      <c r="C18" s="109">
        <v>5</v>
      </c>
      <c r="D18" s="110"/>
      <c r="E18" s="110"/>
      <c r="F18" s="110"/>
      <c r="G18" s="110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88" t="s">
        <v>9</v>
      </c>
      <c r="V18" s="225" t="s">
        <v>10</v>
      </c>
      <c r="W18" s="250">
        <f aca="true" t="shared" si="0" ref="W18:AB18">W25+W67+W174+W188+W206+W145</f>
        <v>1048532.0419999999</v>
      </c>
      <c r="X18" s="219">
        <f t="shared" si="0"/>
        <v>1015122.6000000001</v>
      </c>
      <c r="Y18" s="219">
        <f t="shared" si="0"/>
        <v>1000171</v>
      </c>
      <c r="Z18" s="219">
        <f t="shared" si="0"/>
        <v>1043808.5</v>
      </c>
      <c r="AA18" s="219">
        <f t="shared" si="0"/>
        <v>391907.8</v>
      </c>
      <c r="AB18" s="219">
        <f t="shared" si="0"/>
        <v>4499541.942</v>
      </c>
      <c r="AC18" s="76">
        <v>2022</v>
      </c>
      <c r="AD18" s="173"/>
      <c r="AE18" s="173"/>
      <c r="AF18" s="173"/>
    </row>
    <row r="19" spans="1:30" s="50" customFormat="1" ht="78.75">
      <c r="A19" s="108">
        <v>6</v>
      </c>
      <c r="B19" s="108">
        <v>7</v>
      </c>
      <c r="C19" s="109">
        <v>5</v>
      </c>
      <c r="D19" s="112"/>
      <c r="E19" s="112"/>
      <c r="F19" s="112"/>
      <c r="G19" s="112"/>
      <c r="H19" s="112"/>
      <c r="I19" s="113"/>
      <c r="J19" s="113"/>
      <c r="K19" s="113"/>
      <c r="L19" s="113"/>
      <c r="M19" s="113"/>
      <c r="N19" s="113"/>
      <c r="O19" s="113"/>
      <c r="P19" s="114"/>
      <c r="Q19" s="115"/>
      <c r="R19" s="115"/>
      <c r="S19" s="115"/>
      <c r="T19" s="115"/>
      <c r="U19" s="89" t="s">
        <v>70</v>
      </c>
      <c r="V19" s="225"/>
      <c r="W19" s="251"/>
      <c r="X19" s="71"/>
      <c r="Y19" s="71"/>
      <c r="Z19" s="71"/>
      <c r="AA19" s="71"/>
      <c r="AB19" s="72"/>
      <c r="AC19" s="76"/>
      <c r="AD19" s="13"/>
    </row>
    <row r="20" spans="1:30" s="50" customFormat="1" ht="31.5">
      <c r="A20" s="108">
        <v>6</v>
      </c>
      <c r="B20" s="108">
        <v>7</v>
      </c>
      <c r="C20" s="109">
        <v>5</v>
      </c>
      <c r="D20" s="112"/>
      <c r="E20" s="112"/>
      <c r="F20" s="112"/>
      <c r="G20" s="112"/>
      <c r="H20" s="112"/>
      <c r="I20" s="113"/>
      <c r="J20" s="113"/>
      <c r="K20" s="113"/>
      <c r="L20" s="113"/>
      <c r="M20" s="113"/>
      <c r="N20" s="113"/>
      <c r="O20" s="113"/>
      <c r="P20" s="114"/>
      <c r="Q20" s="115"/>
      <c r="R20" s="115"/>
      <c r="S20" s="115"/>
      <c r="T20" s="115"/>
      <c r="U20" s="69" t="s">
        <v>263</v>
      </c>
      <c r="V20" s="225" t="s">
        <v>17</v>
      </c>
      <c r="W20" s="226">
        <v>94</v>
      </c>
      <c r="X20" s="73">
        <v>95</v>
      </c>
      <c r="Y20" s="73">
        <v>96</v>
      </c>
      <c r="Z20" s="73">
        <v>97</v>
      </c>
      <c r="AA20" s="73">
        <v>98</v>
      </c>
      <c r="AB20" s="176">
        <v>98</v>
      </c>
      <c r="AC20" s="76">
        <v>2022</v>
      </c>
      <c r="AD20" s="13"/>
    </row>
    <row r="21" spans="1:30" s="50" customFormat="1" ht="31.5">
      <c r="A21" s="108">
        <v>6</v>
      </c>
      <c r="B21" s="108">
        <v>7</v>
      </c>
      <c r="C21" s="109">
        <v>5</v>
      </c>
      <c r="D21" s="112"/>
      <c r="E21" s="112"/>
      <c r="F21" s="112"/>
      <c r="G21" s="112"/>
      <c r="H21" s="112"/>
      <c r="I21" s="113"/>
      <c r="J21" s="113"/>
      <c r="K21" s="113"/>
      <c r="L21" s="113"/>
      <c r="M21" s="113"/>
      <c r="N21" s="113"/>
      <c r="O21" s="113"/>
      <c r="P21" s="114"/>
      <c r="Q21" s="115"/>
      <c r="R21" s="115"/>
      <c r="S21" s="115"/>
      <c r="T21" s="115"/>
      <c r="U21" s="69" t="s">
        <v>101</v>
      </c>
      <c r="V21" s="225" t="s">
        <v>17</v>
      </c>
      <c r="W21" s="226">
        <v>93.2</v>
      </c>
      <c r="X21" s="73">
        <v>93.5</v>
      </c>
      <c r="Y21" s="73">
        <v>94</v>
      </c>
      <c r="Z21" s="73">
        <v>94.5</v>
      </c>
      <c r="AA21" s="73">
        <v>95</v>
      </c>
      <c r="AB21" s="176">
        <v>95</v>
      </c>
      <c r="AC21" s="76">
        <v>2022</v>
      </c>
      <c r="AD21" s="13"/>
    </row>
    <row r="22" spans="1:30" s="50" customFormat="1" ht="31.5">
      <c r="A22" s="108">
        <v>6</v>
      </c>
      <c r="B22" s="108">
        <v>7</v>
      </c>
      <c r="C22" s="109">
        <v>5</v>
      </c>
      <c r="D22" s="112"/>
      <c r="E22" s="112"/>
      <c r="F22" s="112"/>
      <c r="G22" s="112"/>
      <c r="H22" s="112"/>
      <c r="I22" s="113"/>
      <c r="J22" s="113"/>
      <c r="K22" s="113"/>
      <c r="L22" s="113"/>
      <c r="M22" s="113"/>
      <c r="N22" s="113"/>
      <c r="O22" s="113"/>
      <c r="P22" s="114"/>
      <c r="Q22" s="115"/>
      <c r="R22" s="115"/>
      <c r="S22" s="115"/>
      <c r="T22" s="115"/>
      <c r="U22" s="69" t="s">
        <v>102</v>
      </c>
      <c r="V22" s="225" t="s">
        <v>17</v>
      </c>
      <c r="W22" s="226">
        <v>63.5</v>
      </c>
      <c r="X22" s="73">
        <v>64</v>
      </c>
      <c r="Y22" s="73">
        <v>64.5</v>
      </c>
      <c r="Z22" s="73">
        <v>65</v>
      </c>
      <c r="AA22" s="73">
        <v>66</v>
      </c>
      <c r="AB22" s="176">
        <v>66</v>
      </c>
      <c r="AC22" s="76">
        <v>2022</v>
      </c>
      <c r="AD22" s="13"/>
    </row>
    <row r="23" spans="1:30" s="50" customFormat="1" ht="63">
      <c r="A23" s="108">
        <v>6</v>
      </c>
      <c r="B23" s="108">
        <v>7</v>
      </c>
      <c r="C23" s="109">
        <v>5</v>
      </c>
      <c r="D23" s="112"/>
      <c r="E23" s="112"/>
      <c r="F23" s="112"/>
      <c r="G23" s="112"/>
      <c r="H23" s="112"/>
      <c r="I23" s="113"/>
      <c r="J23" s="113"/>
      <c r="K23" s="113"/>
      <c r="L23" s="113"/>
      <c r="M23" s="113"/>
      <c r="N23" s="113"/>
      <c r="O23" s="113"/>
      <c r="P23" s="114"/>
      <c r="Q23" s="115"/>
      <c r="R23" s="115"/>
      <c r="S23" s="115"/>
      <c r="T23" s="115"/>
      <c r="U23" s="69" t="s">
        <v>103</v>
      </c>
      <c r="V23" s="225" t="s">
        <v>17</v>
      </c>
      <c r="W23" s="226">
        <v>96</v>
      </c>
      <c r="X23" s="73">
        <v>96</v>
      </c>
      <c r="Y23" s="73">
        <v>96.5</v>
      </c>
      <c r="Z23" s="73">
        <v>97</v>
      </c>
      <c r="AA23" s="73">
        <v>98</v>
      </c>
      <c r="AB23" s="176">
        <v>98</v>
      </c>
      <c r="AC23" s="76">
        <v>2022</v>
      </c>
      <c r="AD23" s="13"/>
    </row>
    <row r="24" spans="1:30" s="50" customFormat="1" ht="47.25">
      <c r="A24" s="108">
        <v>6</v>
      </c>
      <c r="B24" s="108">
        <v>7</v>
      </c>
      <c r="C24" s="109">
        <v>5</v>
      </c>
      <c r="D24" s="112"/>
      <c r="E24" s="112"/>
      <c r="F24" s="112"/>
      <c r="G24" s="112"/>
      <c r="H24" s="112"/>
      <c r="I24" s="113"/>
      <c r="J24" s="113"/>
      <c r="K24" s="113"/>
      <c r="L24" s="113"/>
      <c r="M24" s="113"/>
      <c r="N24" s="113"/>
      <c r="O24" s="113"/>
      <c r="P24" s="114"/>
      <c r="Q24" s="115"/>
      <c r="R24" s="115"/>
      <c r="S24" s="115"/>
      <c r="T24" s="115"/>
      <c r="U24" s="69" t="s">
        <v>141</v>
      </c>
      <c r="V24" s="226" t="s">
        <v>17</v>
      </c>
      <c r="W24" s="226">
        <v>71</v>
      </c>
      <c r="X24" s="73">
        <v>75</v>
      </c>
      <c r="Y24" s="73">
        <v>82</v>
      </c>
      <c r="Z24" s="73">
        <v>82</v>
      </c>
      <c r="AA24" s="73">
        <v>82</v>
      </c>
      <c r="AB24" s="177">
        <v>82</v>
      </c>
      <c r="AC24" s="76">
        <v>2022</v>
      </c>
      <c r="AD24" s="13"/>
    </row>
    <row r="25" spans="1:30" s="55" customFormat="1" ht="18.75">
      <c r="A25" s="108">
        <v>6</v>
      </c>
      <c r="B25" s="108">
        <v>7</v>
      </c>
      <c r="C25" s="109">
        <v>5</v>
      </c>
      <c r="D25" s="112">
        <v>0</v>
      </c>
      <c r="E25" s="112">
        <v>7</v>
      </c>
      <c r="F25" s="112">
        <v>0</v>
      </c>
      <c r="G25" s="112">
        <v>1</v>
      </c>
      <c r="H25" s="112"/>
      <c r="I25" s="113"/>
      <c r="J25" s="113"/>
      <c r="K25" s="113"/>
      <c r="L25" s="113"/>
      <c r="M25" s="113"/>
      <c r="N25" s="113"/>
      <c r="O25" s="113"/>
      <c r="P25" s="114"/>
      <c r="Q25" s="115"/>
      <c r="R25" s="115"/>
      <c r="S25" s="115"/>
      <c r="T25" s="115"/>
      <c r="U25" s="130" t="s">
        <v>18</v>
      </c>
      <c r="V25" s="227" t="s">
        <v>10</v>
      </c>
      <c r="W25" s="250">
        <f aca="true" t="shared" si="1" ref="W25:AB25">W26+W44+W55</f>
        <v>390950.174</v>
      </c>
      <c r="X25" s="219">
        <f t="shared" si="1"/>
        <v>390923.3</v>
      </c>
      <c r="Y25" s="219">
        <f t="shared" si="1"/>
        <v>399922.3</v>
      </c>
      <c r="Z25" s="219">
        <f t="shared" si="1"/>
        <v>406922.3</v>
      </c>
      <c r="AA25" s="219">
        <f t="shared" si="1"/>
        <v>193938</v>
      </c>
      <c r="AB25" s="219">
        <f t="shared" si="1"/>
        <v>1782656.074</v>
      </c>
      <c r="AC25" s="76">
        <v>2022</v>
      </c>
      <c r="AD25" s="54"/>
    </row>
    <row r="26" spans="1:30" s="55" customFormat="1" ht="47.25">
      <c r="A26" s="108">
        <v>6</v>
      </c>
      <c r="B26" s="108">
        <v>7</v>
      </c>
      <c r="C26" s="109">
        <v>5</v>
      </c>
      <c r="D26" s="116"/>
      <c r="E26" s="116"/>
      <c r="F26" s="116"/>
      <c r="G26" s="112"/>
      <c r="H26" s="112"/>
      <c r="I26" s="113"/>
      <c r="J26" s="113"/>
      <c r="K26" s="113"/>
      <c r="L26" s="113"/>
      <c r="M26" s="113"/>
      <c r="N26" s="113"/>
      <c r="O26" s="113"/>
      <c r="P26" s="114"/>
      <c r="Q26" s="115"/>
      <c r="R26" s="115"/>
      <c r="S26" s="115"/>
      <c r="T26" s="115"/>
      <c r="U26" s="90" t="s">
        <v>140</v>
      </c>
      <c r="V26" s="227" t="s">
        <v>10</v>
      </c>
      <c r="W26" s="250">
        <f aca="true" t="shared" si="2" ref="W26:AB26">W30+W32+W34+W36+W38+W40+W42</f>
        <v>194246.85199999998</v>
      </c>
      <c r="X26" s="219">
        <f t="shared" si="2"/>
        <v>177644</v>
      </c>
      <c r="Y26" s="219">
        <f t="shared" si="2"/>
        <v>187644</v>
      </c>
      <c r="Z26" s="219">
        <f t="shared" si="2"/>
        <v>190644</v>
      </c>
      <c r="AA26" s="219">
        <f t="shared" si="2"/>
        <v>182938</v>
      </c>
      <c r="AB26" s="219">
        <f t="shared" si="2"/>
        <v>933116.852</v>
      </c>
      <c r="AC26" s="76">
        <v>2022</v>
      </c>
      <c r="AD26" s="54"/>
    </row>
    <row r="27" spans="1:30" s="50" customFormat="1" ht="31.5">
      <c r="A27" s="108">
        <v>6</v>
      </c>
      <c r="B27" s="108">
        <v>7</v>
      </c>
      <c r="C27" s="109">
        <v>5</v>
      </c>
      <c r="D27" s="112"/>
      <c r="E27" s="112"/>
      <c r="F27" s="112"/>
      <c r="G27" s="112"/>
      <c r="H27" s="112"/>
      <c r="I27" s="113"/>
      <c r="J27" s="113"/>
      <c r="K27" s="113"/>
      <c r="L27" s="113"/>
      <c r="M27" s="113"/>
      <c r="N27" s="113"/>
      <c r="O27" s="113"/>
      <c r="P27" s="114"/>
      <c r="Q27" s="115"/>
      <c r="R27" s="115"/>
      <c r="S27" s="115"/>
      <c r="T27" s="115"/>
      <c r="U27" s="68" t="s">
        <v>71</v>
      </c>
      <c r="V27" s="225" t="s">
        <v>17</v>
      </c>
      <c r="W27" s="226">
        <v>78</v>
      </c>
      <c r="X27" s="73">
        <v>78.5</v>
      </c>
      <c r="Y27" s="73">
        <v>79</v>
      </c>
      <c r="Z27" s="73">
        <v>79.8</v>
      </c>
      <c r="AA27" s="73">
        <v>80</v>
      </c>
      <c r="AB27" s="176">
        <v>80</v>
      </c>
      <c r="AC27" s="76">
        <v>2022</v>
      </c>
      <c r="AD27" s="13"/>
    </row>
    <row r="28" spans="1:30" s="50" customFormat="1" ht="31.5">
      <c r="A28" s="108">
        <v>6</v>
      </c>
      <c r="B28" s="108">
        <v>7</v>
      </c>
      <c r="C28" s="109">
        <v>5</v>
      </c>
      <c r="D28" s="112"/>
      <c r="E28" s="112"/>
      <c r="F28" s="112"/>
      <c r="G28" s="112"/>
      <c r="H28" s="112"/>
      <c r="I28" s="113"/>
      <c r="J28" s="113"/>
      <c r="K28" s="113"/>
      <c r="L28" s="113"/>
      <c r="M28" s="113"/>
      <c r="N28" s="113"/>
      <c r="O28" s="113"/>
      <c r="P28" s="114"/>
      <c r="Q28" s="115"/>
      <c r="R28" s="115"/>
      <c r="S28" s="115"/>
      <c r="T28" s="115"/>
      <c r="U28" s="68" t="s">
        <v>72</v>
      </c>
      <c r="V28" s="225" t="s">
        <v>35</v>
      </c>
      <c r="W28" s="226">
        <v>50</v>
      </c>
      <c r="X28" s="73">
        <v>42</v>
      </c>
      <c r="Y28" s="73">
        <v>40</v>
      </c>
      <c r="Z28" s="73">
        <v>30</v>
      </c>
      <c r="AA28" s="73">
        <v>25</v>
      </c>
      <c r="AB28" s="176">
        <v>25</v>
      </c>
      <c r="AC28" s="76">
        <v>2022</v>
      </c>
      <c r="AD28" s="13"/>
    </row>
    <row r="29" spans="1:30" s="50" customFormat="1" ht="47.25">
      <c r="A29" s="108">
        <v>6</v>
      </c>
      <c r="B29" s="108">
        <v>7</v>
      </c>
      <c r="C29" s="109">
        <v>5</v>
      </c>
      <c r="D29" s="112"/>
      <c r="E29" s="112"/>
      <c r="F29" s="112"/>
      <c r="G29" s="112"/>
      <c r="H29" s="112"/>
      <c r="I29" s="113"/>
      <c r="J29" s="113"/>
      <c r="K29" s="113"/>
      <c r="L29" s="113"/>
      <c r="M29" s="113"/>
      <c r="N29" s="113"/>
      <c r="O29" s="113"/>
      <c r="P29" s="114"/>
      <c r="Q29" s="115"/>
      <c r="R29" s="115"/>
      <c r="S29" s="115"/>
      <c r="T29" s="115"/>
      <c r="U29" s="68" t="s">
        <v>20</v>
      </c>
      <c r="V29" s="226" t="s">
        <v>17</v>
      </c>
      <c r="W29" s="252">
        <f>W25/W18*100</f>
        <v>37.285477061272296</v>
      </c>
      <c r="X29" s="207">
        <f>X25/X18*100</f>
        <v>38.50995928964639</v>
      </c>
      <c r="Y29" s="207">
        <f>Y25/Y18*100</f>
        <v>39.98539249788286</v>
      </c>
      <c r="Z29" s="207">
        <f>Z25/Z18*100</f>
        <v>38.984382671725704</v>
      </c>
      <c r="AA29" s="207">
        <f>AA25/AA18*100</f>
        <v>49.48561881136329</v>
      </c>
      <c r="AB29" s="207">
        <v>49</v>
      </c>
      <c r="AC29" s="76">
        <v>2022</v>
      </c>
      <c r="AD29" s="13"/>
    </row>
    <row r="30" spans="1:30" s="50" customFormat="1" ht="31.5">
      <c r="A30" s="108">
        <v>6</v>
      </c>
      <c r="B30" s="108">
        <v>7</v>
      </c>
      <c r="C30" s="109">
        <v>5</v>
      </c>
      <c r="D30" s="112">
        <v>0</v>
      </c>
      <c r="E30" s="112">
        <v>7</v>
      </c>
      <c r="F30" s="112">
        <v>0</v>
      </c>
      <c r="G30" s="112">
        <v>1</v>
      </c>
      <c r="H30" s="112">
        <v>0</v>
      </c>
      <c r="I30" s="113">
        <v>1</v>
      </c>
      <c r="J30" s="113">
        <v>1</v>
      </c>
      <c r="K30" s="113">
        <v>0</v>
      </c>
      <c r="L30" s="113">
        <v>1</v>
      </c>
      <c r="M30" s="113">
        <v>2</v>
      </c>
      <c r="N30" s="113">
        <v>0</v>
      </c>
      <c r="O30" s="113">
        <v>0</v>
      </c>
      <c r="P30" s="113">
        <v>1</v>
      </c>
      <c r="Q30" s="113">
        <v>0</v>
      </c>
      <c r="R30" s="115"/>
      <c r="S30" s="115"/>
      <c r="T30" s="115"/>
      <c r="U30" s="91" t="s">
        <v>147</v>
      </c>
      <c r="V30" s="228" t="s">
        <v>10</v>
      </c>
      <c r="W30" s="253">
        <v>138536.921</v>
      </c>
      <c r="X30" s="190">
        <v>147644</v>
      </c>
      <c r="Y30" s="190">
        <v>147644</v>
      </c>
      <c r="Z30" s="190">
        <v>150644</v>
      </c>
      <c r="AA30" s="190">
        <v>137938</v>
      </c>
      <c r="AB30" s="190">
        <f>W30+X30+Y30+Z30+AA30</f>
        <v>722406.921</v>
      </c>
      <c r="AC30" s="76">
        <v>2022</v>
      </c>
      <c r="AD30" s="13"/>
    </row>
    <row r="31" spans="1:30" s="50" customFormat="1" ht="47.25">
      <c r="A31" s="108"/>
      <c r="B31" s="108"/>
      <c r="C31" s="109"/>
      <c r="D31" s="112"/>
      <c r="E31" s="112"/>
      <c r="F31" s="112"/>
      <c r="G31" s="112"/>
      <c r="H31" s="112"/>
      <c r="I31" s="113"/>
      <c r="J31" s="113"/>
      <c r="K31" s="113"/>
      <c r="L31" s="113"/>
      <c r="M31" s="113"/>
      <c r="N31" s="113"/>
      <c r="O31" s="113"/>
      <c r="P31" s="113"/>
      <c r="Q31" s="117"/>
      <c r="R31" s="115"/>
      <c r="S31" s="115"/>
      <c r="T31" s="115"/>
      <c r="U31" s="68" t="s">
        <v>120</v>
      </c>
      <c r="V31" s="226" t="s">
        <v>17</v>
      </c>
      <c r="W31" s="254">
        <f>W30/W18*100</f>
        <v>13.212464231016796</v>
      </c>
      <c r="X31" s="221">
        <f>X30/X18*100</f>
        <v>14.544450098933861</v>
      </c>
      <c r="Y31" s="221">
        <f>Y30/Y18*100</f>
        <v>14.761875719252007</v>
      </c>
      <c r="Z31" s="221">
        <f>Z30/Z18*100</f>
        <v>14.432149192117135</v>
      </c>
      <c r="AA31" s="221">
        <f>AA30/AA18*100</f>
        <v>35.19654367685461</v>
      </c>
      <c r="AB31" s="221">
        <v>35.17</v>
      </c>
      <c r="AC31" s="76">
        <v>2022</v>
      </c>
      <c r="AD31" s="13"/>
    </row>
    <row r="32" spans="1:30" s="50" customFormat="1" ht="31.5">
      <c r="A32" s="108">
        <v>6</v>
      </c>
      <c r="B32" s="108">
        <v>7</v>
      </c>
      <c r="C32" s="109">
        <v>5</v>
      </c>
      <c r="D32" s="112">
        <v>0</v>
      </c>
      <c r="E32" s="112">
        <v>7</v>
      </c>
      <c r="F32" s="112">
        <v>0</v>
      </c>
      <c r="G32" s="112">
        <v>1</v>
      </c>
      <c r="H32" s="112">
        <v>0</v>
      </c>
      <c r="I32" s="113">
        <v>1</v>
      </c>
      <c r="J32" s="113">
        <v>1</v>
      </c>
      <c r="K32" s="113">
        <v>0</v>
      </c>
      <c r="L32" s="113">
        <v>1</v>
      </c>
      <c r="M32" s="113">
        <v>2</v>
      </c>
      <c r="N32" s="113">
        <v>0</v>
      </c>
      <c r="O32" s="113">
        <v>0</v>
      </c>
      <c r="P32" s="113">
        <v>2</v>
      </c>
      <c r="Q32" s="113">
        <v>0</v>
      </c>
      <c r="R32" s="115"/>
      <c r="S32" s="115"/>
      <c r="T32" s="115"/>
      <c r="U32" s="92" t="s">
        <v>148</v>
      </c>
      <c r="V32" s="229" t="s">
        <v>10</v>
      </c>
      <c r="W32" s="253">
        <v>40000</v>
      </c>
      <c r="X32" s="190">
        <v>30000</v>
      </c>
      <c r="Y32" s="190">
        <v>40000</v>
      </c>
      <c r="Z32" s="190">
        <v>40000</v>
      </c>
      <c r="AA32" s="190">
        <v>45000</v>
      </c>
      <c r="AB32" s="190">
        <f>W32+X32+Y32+Z32+AA32</f>
        <v>195000</v>
      </c>
      <c r="AC32" s="76">
        <v>2022</v>
      </c>
      <c r="AD32" s="13"/>
    </row>
    <row r="33" spans="1:30" s="50" customFormat="1" ht="47.25">
      <c r="A33" s="108"/>
      <c r="B33" s="108"/>
      <c r="C33" s="109"/>
      <c r="D33" s="112"/>
      <c r="E33" s="112"/>
      <c r="F33" s="112"/>
      <c r="G33" s="112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5"/>
      <c r="S33" s="115"/>
      <c r="T33" s="115"/>
      <c r="U33" s="93" t="s">
        <v>39</v>
      </c>
      <c r="V33" s="226" t="s">
        <v>17</v>
      </c>
      <c r="W33" s="255">
        <f>W32/W18*100</f>
        <v>3.8148571906017157</v>
      </c>
      <c r="X33" s="182">
        <f>X32/X18*100</f>
        <v>2.9553080583566946</v>
      </c>
      <c r="Y33" s="182">
        <f>Y32/Y18*100</f>
        <v>3.9993161169440024</v>
      </c>
      <c r="Z33" s="182">
        <f>Z32/Z18*100</f>
        <v>3.8321205470160478</v>
      </c>
      <c r="AA33" s="182">
        <f>AA32/AA18*100</f>
        <v>11.482292518801616</v>
      </c>
      <c r="AB33" s="182">
        <v>11.474</v>
      </c>
      <c r="AC33" s="76">
        <v>2022</v>
      </c>
      <c r="AD33" s="13"/>
    </row>
    <row r="34" spans="1:30" s="50" customFormat="1" ht="31.5">
      <c r="A34" s="108">
        <v>6</v>
      </c>
      <c r="B34" s="108">
        <v>7</v>
      </c>
      <c r="C34" s="109">
        <v>5</v>
      </c>
      <c r="D34" s="112">
        <v>0</v>
      </c>
      <c r="E34" s="112">
        <v>7</v>
      </c>
      <c r="F34" s="112">
        <v>0</v>
      </c>
      <c r="G34" s="112">
        <v>1</v>
      </c>
      <c r="H34" s="112">
        <v>0</v>
      </c>
      <c r="I34" s="113">
        <v>1</v>
      </c>
      <c r="J34" s="113">
        <v>1</v>
      </c>
      <c r="K34" s="113">
        <v>0</v>
      </c>
      <c r="L34" s="113">
        <v>1</v>
      </c>
      <c r="M34" s="113">
        <v>2</v>
      </c>
      <c r="N34" s="113">
        <v>0</v>
      </c>
      <c r="O34" s="113">
        <v>0</v>
      </c>
      <c r="P34" s="113">
        <v>3</v>
      </c>
      <c r="Q34" s="113">
        <v>0</v>
      </c>
      <c r="R34" s="115"/>
      <c r="S34" s="115"/>
      <c r="T34" s="115"/>
      <c r="U34" s="92" t="s">
        <v>177</v>
      </c>
      <c r="V34" s="229" t="s">
        <v>10</v>
      </c>
      <c r="W34" s="253">
        <v>1327.59</v>
      </c>
      <c r="X34" s="190">
        <v>0</v>
      </c>
      <c r="Y34" s="190">
        <v>0</v>
      </c>
      <c r="Z34" s="190">
        <v>0</v>
      </c>
      <c r="AA34" s="190">
        <v>0</v>
      </c>
      <c r="AB34" s="190">
        <f>W34+X34+Y34+Z34+AA34</f>
        <v>1327.59</v>
      </c>
      <c r="AC34" s="76">
        <v>2022</v>
      </c>
      <c r="AD34" s="13"/>
    </row>
    <row r="35" spans="1:30" s="50" customFormat="1" ht="63">
      <c r="A35" s="108"/>
      <c r="B35" s="108"/>
      <c r="C35" s="109"/>
      <c r="D35" s="112"/>
      <c r="E35" s="112"/>
      <c r="F35" s="112"/>
      <c r="G35" s="112"/>
      <c r="H35" s="112"/>
      <c r="I35" s="113"/>
      <c r="J35" s="113"/>
      <c r="K35" s="113"/>
      <c r="L35" s="113"/>
      <c r="M35" s="113"/>
      <c r="N35" s="113"/>
      <c r="O35" s="113"/>
      <c r="P35" s="113"/>
      <c r="Q35" s="113"/>
      <c r="R35" s="115"/>
      <c r="S35" s="115"/>
      <c r="T35" s="115"/>
      <c r="U35" s="133" t="s">
        <v>178</v>
      </c>
      <c r="V35" s="230" t="s">
        <v>17</v>
      </c>
      <c r="W35" s="256">
        <f>W34/W18*100</f>
        <v>0.1266141564417733</v>
      </c>
      <c r="X35" s="183">
        <v>0</v>
      </c>
      <c r="Y35" s="183">
        <v>0</v>
      </c>
      <c r="Z35" s="183">
        <v>0</v>
      </c>
      <c r="AA35" s="183">
        <v>0</v>
      </c>
      <c r="AB35" s="183">
        <v>0.129</v>
      </c>
      <c r="AC35" s="178">
        <v>2022</v>
      </c>
      <c r="AD35" s="13"/>
    </row>
    <row r="36" spans="1:30" s="55" customFormat="1" ht="47.25">
      <c r="A36" s="108">
        <v>6</v>
      </c>
      <c r="B36" s="108">
        <v>7</v>
      </c>
      <c r="C36" s="109">
        <v>5</v>
      </c>
      <c r="D36" s="112">
        <v>0</v>
      </c>
      <c r="E36" s="112">
        <v>7</v>
      </c>
      <c r="F36" s="112">
        <v>0</v>
      </c>
      <c r="G36" s="112">
        <v>1</v>
      </c>
      <c r="H36" s="112">
        <v>0</v>
      </c>
      <c r="I36" s="113">
        <v>1</v>
      </c>
      <c r="J36" s="113">
        <v>1</v>
      </c>
      <c r="K36" s="113">
        <v>0</v>
      </c>
      <c r="L36" s="113">
        <v>1</v>
      </c>
      <c r="M36" s="113">
        <v>2</v>
      </c>
      <c r="N36" s="113">
        <v>0</v>
      </c>
      <c r="O36" s="113">
        <v>0</v>
      </c>
      <c r="P36" s="113">
        <v>4</v>
      </c>
      <c r="Q36" s="113">
        <v>0</v>
      </c>
      <c r="R36" s="115"/>
      <c r="S36" s="115"/>
      <c r="T36" s="126"/>
      <c r="U36" s="92" t="s">
        <v>208</v>
      </c>
      <c r="V36" s="229" t="s">
        <v>10</v>
      </c>
      <c r="W36" s="253">
        <v>115.341</v>
      </c>
      <c r="X36" s="190">
        <v>0</v>
      </c>
      <c r="Y36" s="190">
        <v>0</v>
      </c>
      <c r="Z36" s="190">
        <v>0</v>
      </c>
      <c r="AA36" s="190">
        <v>0</v>
      </c>
      <c r="AB36" s="190">
        <f>W36+X36+Y36+Z36+AA36</f>
        <v>115.341</v>
      </c>
      <c r="AC36" s="178">
        <v>2022</v>
      </c>
      <c r="AD36" s="54"/>
    </row>
    <row r="37" spans="1:30" s="50" customFormat="1" ht="78.75">
      <c r="A37" s="118"/>
      <c r="B37" s="118"/>
      <c r="C37" s="119"/>
      <c r="D37" s="112"/>
      <c r="E37" s="112"/>
      <c r="F37" s="112"/>
      <c r="G37" s="112"/>
      <c r="H37" s="112"/>
      <c r="I37" s="113"/>
      <c r="J37" s="113"/>
      <c r="K37" s="113"/>
      <c r="L37" s="113"/>
      <c r="M37" s="113"/>
      <c r="N37" s="113"/>
      <c r="O37" s="113"/>
      <c r="P37" s="113"/>
      <c r="Q37" s="113"/>
      <c r="R37" s="115"/>
      <c r="S37" s="115"/>
      <c r="T37" s="126"/>
      <c r="U37" s="97" t="s">
        <v>181</v>
      </c>
      <c r="V37" s="231" t="s">
        <v>17</v>
      </c>
      <c r="W37" s="255">
        <f>W36/W18*100</f>
        <v>0.011000236080529812</v>
      </c>
      <c r="X37" s="182">
        <v>0</v>
      </c>
      <c r="Y37" s="182">
        <v>0</v>
      </c>
      <c r="Z37" s="182">
        <v>0</v>
      </c>
      <c r="AA37" s="182">
        <v>0</v>
      </c>
      <c r="AB37" s="194">
        <v>0.011</v>
      </c>
      <c r="AC37" s="174">
        <v>2022</v>
      </c>
      <c r="AD37" s="13"/>
    </row>
    <row r="38" spans="1:30" s="55" customFormat="1" ht="31.5">
      <c r="A38" s="108">
        <v>6</v>
      </c>
      <c r="B38" s="108">
        <v>7</v>
      </c>
      <c r="C38" s="109">
        <v>5</v>
      </c>
      <c r="D38" s="112">
        <v>0</v>
      </c>
      <c r="E38" s="112">
        <v>7</v>
      </c>
      <c r="F38" s="112">
        <v>0</v>
      </c>
      <c r="G38" s="112">
        <v>1</v>
      </c>
      <c r="H38" s="112">
        <v>0</v>
      </c>
      <c r="I38" s="113">
        <v>1</v>
      </c>
      <c r="J38" s="113">
        <v>1</v>
      </c>
      <c r="K38" s="113">
        <v>0</v>
      </c>
      <c r="L38" s="113">
        <v>1</v>
      </c>
      <c r="M38" s="113">
        <v>2</v>
      </c>
      <c r="N38" s="113">
        <v>0</v>
      </c>
      <c r="O38" s="113">
        <v>0</v>
      </c>
      <c r="P38" s="113">
        <v>5</v>
      </c>
      <c r="Q38" s="113">
        <v>0</v>
      </c>
      <c r="R38" s="115"/>
      <c r="S38" s="115"/>
      <c r="T38" s="126"/>
      <c r="U38" s="92" t="s">
        <v>209</v>
      </c>
      <c r="V38" s="229" t="s">
        <v>10</v>
      </c>
      <c r="W38" s="253">
        <v>300</v>
      </c>
      <c r="X38" s="190">
        <v>0</v>
      </c>
      <c r="Y38" s="190">
        <v>0</v>
      </c>
      <c r="Z38" s="190">
        <v>0</v>
      </c>
      <c r="AA38" s="190">
        <v>0</v>
      </c>
      <c r="AB38" s="218">
        <f>W38+X38+Y38+Z38+AA38</f>
        <v>300</v>
      </c>
      <c r="AC38" s="174">
        <v>2022</v>
      </c>
      <c r="AD38" s="54"/>
    </row>
    <row r="39" spans="1:30" s="50" customFormat="1" ht="31.5">
      <c r="A39" s="118"/>
      <c r="B39" s="118"/>
      <c r="C39" s="119"/>
      <c r="D39" s="112"/>
      <c r="E39" s="112"/>
      <c r="F39" s="112"/>
      <c r="G39" s="112"/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5"/>
      <c r="S39" s="115"/>
      <c r="T39" s="126"/>
      <c r="U39" s="97" t="s">
        <v>179</v>
      </c>
      <c r="V39" s="231" t="s">
        <v>35</v>
      </c>
      <c r="W39" s="257">
        <v>10</v>
      </c>
      <c r="X39" s="182">
        <v>0</v>
      </c>
      <c r="Y39" s="182">
        <v>0</v>
      </c>
      <c r="Z39" s="182">
        <v>0</v>
      </c>
      <c r="AA39" s="182">
        <v>0</v>
      </c>
      <c r="AB39" s="196">
        <v>10</v>
      </c>
      <c r="AC39" s="174">
        <v>2022</v>
      </c>
      <c r="AD39" s="13"/>
    </row>
    <row r="40" spans="1:30" s="50" customFormat="1" ht="63">
      <c r="A40" s="108">
        <v>6</v>
      </c>
      <c r="B40" s="108">
        <v>7</v>
      </c>
      <c r="C40" s="109">
        <v>5</v>
      </c>
      <c r="D40" s="112">
        <v>0</v>
      </c>
      <c r="E40" s="112">
        <v>7</v>
      </c>
      <c r="F40" s="112">
        <v>0</v>
      </c>
      <c r="G40" s="112">
        <v>1</v>
      </c>
      <c r="H40" s="112">
        <v>0</v>
      </c>
      <c r="I40" s="113">
        <v>1</v>
      </c>
      <c r="J40" s="113">
        <v>1</v>
      </c>
      <c r="K40" s="113">
        <v>0</v>
      </c>
      <c r="L40" s="113">
        <v>1</v>
      </c>
      <c r="M40" s="113" t="s">
        <v>44</v>
      </c>
      <c r="N40" s="113">
        <v>0</v>
      </c>
      <c r="O40" s="113">
        <v>2</v>
      </c>
      <c r="P40" s="113">
        <v>0</v>
      </c>
      <c r="Q40" s="113">
        <v>0</v>
      </c>
      <c r="R40" s="115"/>
      <c r="S40" s="115"/>
      <c r="T40" s="126"/>
      <c r="U40" s="92" t="s">
        <v>235</v>
      </c>
      <c r="V40" s="232" t="s">
        <v>10</v>
      </c>
      <c r="W40" s="255">
        <v>1335.2</v>
      </c>
      <c r="X40" s="182">
        <v>0</v>
      </c>
      <c r="Y40" s="182">
        <v>0</v>
      </c>
      <c r="Z40" s="182">
        <v>0</v>
      </c>
      <c r="AA40" s="182">
        <v>0</v>
      </c>
      <c r="AB40" s="194">
        <f>W40+X40+Y40+Z40+AA40</f>
        <v>1335.2</v>
      </c>
      <c r="AC40" s="174">
        <v>2022</v>
      </c>
      <c r="AD40" s="13"/>
    </row>
    <row r="41" spans="1:30" s="50" customFormat="1" ht="63">
      <c r="A41" s="118"/>
      <c r="B41" s="118"/>
      <c r="C41" s="119"/>
      <c r="D41" s="112"/>
      <c r="E41" s="112"/>
      <c r="F41" s="112"/>
      <c r="G41" s="112"/>
      <c r="H41" s="112"/>
      <c r="I41" s="113"/>
      <c r="J41" s="113"/>
      <c r="K41" s="113"/>
      <c r="L41" s="113"/>
      <c r="M41" s="113"/>
      <c r="N41" s="113"/>
      <c r="O41" s="113"/>
      <c r="P41" s="113"/>
      <c r="Q41" s="113"/>
      <c r="R41" s="115"/>
      <c r="S41" s="115"/>
      <c r="T41" s="126"/>
      <c r="U41" s="97" t="s">
        <v>237</v>
      </c>
      <c r="V41" s="233" t="s">
        <v>17</v>
      </c>
      <c r="W41" s="258">
        <f>W40/W42*100</f>
        <v>10.570148355737109</v>
      </c>
      <c r="X41" s="182"/>
      <c r="Y41" s="182"/>
      <c r="Z41" s="182"/>
      <c r="AA41" s="182"/>
      <c r="AB41" s="195">
        <f>W41+X41+Y41+Z41+AA41</f>
        <v>10.570148355737109</v>
      </c>
      <c r="AC41" s="174">
        <v>2022</v>
      </c>
      <c r="AD41" s="13"/>
    </row>
    <row r="42" spans="1:30" s="50" customFormat="1" ht="63">
      <c r="A42" s="108">
        <v>6</v>
      </c>
      <c r="B42" s="108">
        <v>7</v>
      </c>
      <c r="C42" s="109">
        <v>5</v>
      </c>
      <c r="D42" s="112">
        <v>0</v>
      </c>
      <c r="E42" s="112">
        <v>7</v>
      </c>
      <c r="F42" s="112">
        <v>0</v>
      </c>
      <c r="G42" s="112">
        <v>1</v>
      </c>
      <c r="H42" s="112">
        <v>0</v>
      </c>
      <c r="I42" s="113">
        <v>1</v>
      </c>
      <c r="J42" s="113">
        <v>1</v>
      </c>
      <c r="K42" s="113">
        <v>0</v>
      </c>
      <c r="L42" s="113">
        <v>1</v>
      </c>
      <c r="M42" s="113">
        <v>1</v>
      </c>
      <c r="N42" s="113">
        <v>0</v>
      </c>
      <c r="O42" s="113">
        <v>2</v>
      </c>
      <c r="P42" s="113">
        <v>0</v>
      </c>
      <c r="Q42" s="113">
        <v>0</v>
      </c>
      <c r="R42" s="115"/>
      <c r="S42" s="115"/>
      <c r="T42" s="126"/>
      <c r="U42" s="92" t="s">
        <v>236</v>
      </c>
      <c r="V42" s="229" t="s">
        <v>10</v>
      </c>
      <c r="W42" s="255">
        <v>12631.8</v>
      </c>
      <c r="X42" s="182">
        <v>0</v>
      </c>
      <c r="Y42" s="182">
        <v>0</v>
      </c>
      <c r="Z42" s="182">
        <v>0</v>
      </c>
      <c r="AA42" s="182">
        <v>0</v>
      </c>
      <c r="AB42" s="194">
        <f>W42+X42+Y42+Z42+AA42</f>
        <v>12631.8</v>
      </c>
      <c r="AC42" s="174">
        <v>2022</v>
      </c>
      <c r="AD42" s="13"/>
    </row>
    <row r="43" spans="1:30" s="50" customFormat="1" ht="63">
      <c r="A43" s="118"/>
      <c r="B43" s="118"/>
      <c r="C43" s="119"/>
      <c r="D43" s="112"/>
      <c r="E43" s="112"/>
      <c r="F43" s="112"/>
      <c r="G43" s="112"/>
      <c r="H43" s="112"/>
      <c r="I43" s="113"/>
      <c r="J43" s="113"/>
      <c r="K43" s="113"/>
      <c r="L43" s="113"/>
      <c r="M43" s="113"/>
      <c r="N43" s="113"/>
      <c r="O43" s="113"/>
      <c r="P43" s="113"/>
      <c r="Q43" s="113"/>
      <c r="R43" s="115"/>
      <c r="S43" s="115"/>
      <c r="T43" s="126"/>
      <c r="U43" s="97" t="s">
        <v>238</v>
      </c>
      <c r="V43" s="231" t="s">
        <v>35</v>
      </c>
      <c r="W43" s="259">
        <v>26</v>
      </c>
      <c r="X43" s="210"/>
      <c r="Y43" s="210"/>
      <c r="Z43" s="210"/>
      <c r="AA43" s="210"/>
      <c r="AB43" s="196">
        <f>W43+X43+Y43+Z43+AA43</f>
        <v>26</v>
      </c>
      <c r="AC43" s="174">
        <v>2022</v>
      </c>
      <c r="AD43" s="13"/>
    </row>
    <row r="44" spans="1:30" s="50" customFormat="1" ht="63">
      <c r="A44" s="118">
        <v>6</v>
      </c>
      <c r="B44" s="118">
        <v>7</v>
      </c>
      <c r="C44" s="119">
        <v>5</v>
      </c>
      <c r="D44" s="116"/>
      <c r="E44" s="116"/>
      <c r="F44" s="116"/>
      <c r="G44" s="112"/>
      <c r="H44" s="112"/>
      <c r="I44" s="113"/>
      <c r="J44" s="113"/>
      <c r="K44" s="113"/>
      <c r="L44" s="113"/>
      <c r="M44" s="113"/>
      <c r="N44" s="113"/>
      <c r="O44" s="113"/>
      <c r="P44" s="114"/>
      <c r="Q44" s="115"/>
      <c r="R44" s="115"/>
      <c r="S44" s="115"/>
      <c r="T44" s="115"/>
      <c r="U44" s="90" t="s">
        <v>73</v>
      </c>
      <c r="V44" s="234" t="s">
        <v>10</v>
      </c>
      <c r="W44" s="260">
        <f>W47+W49</f>
        <v>193879.4</v>
      </c>
      <c r="X44" s="179">
        <f>X47+X49</f>
        <v>211278.3</v>
      </c>
      <c r="Y44" s="179">
        <f>Y47+Y49</f>
        <v>211278.3</v>
      </c>
      <c r="Z44" s="179">
        <f>Z47+Z49</f>
        <v>211278.3</v>
      </c>
      <c r="AA44" s="179">
        <f>AA47+AA49</f>
        <v>0</v>
      </c>
      <c r="AB44" s="217">
        <f>W44+X44+Y44+Z44+AA44</f>
        <v>827714.3</v>
      </c>
      <c r="AC44" s="174">
        <v>2022</v>
      </c>
      <c r="AD44" s="13"/>
    </row>
    <row r="45" spans="1:30" s="50" customFormat="1" ht="47.25">
      <c r="A45" s="108">
        <v>6</v>
      </c>
      <c r="B45" s="108">
        <v>7</v>
      </c>
      <c r="C45" s="109">
        <v>5</v>
      </c>
      <c r="D45" s="112"/>
      <c r="E45" s="112"/>
      <c r="F45" s="112"/>
      <c r="G45" s="112"/>
      <c r="H45" s="112"/>
      <c r="I45" s="113"/>
      <c r="J45" s="113"/>
      <c r="K45" s="113"/>
      <c r="L45" s="113"/>
      <c r="M45" s="113"/>
      <c r="N45" s="113"/>
      <c r="O45" s="113"/>
      <c r="P45" s="114"/>
      <c r="Q45" s="115"/>
      <c r="R45" s="115"/>
      <c r="S45" s="115"/>
      <c r="T45" s="115"/>
      <c r="U45" s="68" t="s">
        <v>74</v>
      </c>
      <c r="V45" s="235" t="s">
        <v>17</v>
      </c>
      <c r="W45" s="212">
        <f>W47/4287</f>
        <v>40.50912059715419</v>
      </c>
      <c r="X45" s="212">
        <f>X47/4287</f>
        <v>45.13669232563564</v>
      </c>
      <c r="Y45" s="212">
        <f>Y47/4287</f>
        <v>45.13669232563564</v>
      </c>
      <c r="Z45" s="212">
        <f>Z47/4287</f>
        <v>45.13669232563564</v>
      </c>
      <c r="AA45" s="212">
        <f>AA47/4287</f>
        <v>0</v>
      </c>
      <c r="AB45" s="213">
        <v>40.4358759038955</v>
      </c>
      <c r="AC45" s="174">
        <v>2022</v>
      </c>
      <c r="AD45" s="13"/>
    </row>
    <row r="46" spans="1:30" s="50" customFormat="1" ht="31.5">
      <c r="A46" s="108">
        <v>6</v>
      </c>
      <c r="B46" s="108">
        <v>7</v>
      </c>
      <c r="C46" s="109">
        <v>5</v>
      </c>
      <c r="D46" s="112"/>
      <c r="E46" s="112"/>
      <c r="F46" s="112"/>
      <c r="G46" s="112"/>
      <c r="H46" s="112"/>
      <c r="I46" s="113"/>
      <c r="J46" s="113"/>
      <c r="K46" s="113"/>
      <c r="L46" s="113"/>
      <c r="M46" s="113"/>
      <c r="N46" s="113"/>
      <c r="O46" s="113"/>
      <c r="P46" s="114"/>
      <c r="Q46" s="115"/>
      <c r="R46" s="115"/>
      <c r="S46" s="115"/>
      <c r="T46" s="115"/>
      <c r="U46" s="68" t="s">
        <v>75</v>
      </c>
      <c r="V46" s="235" t="s">
        <v>43</v>
      </c>
      <c r="W46" s="226">
        <v>42</v>
      </c>
      <c r="X46" s="73">
        <v>44</v>
      </c>
      <c r="Y46" s="73">
        <v>45</v>
      </c>
      <c r="Z46" s="73">
        <v>45</v>
      </c>
      <c r="AA46" s="73">
        <v>45</v>
      </c>
      <c r="AB46" s="214">
        <v>45</v>
      </c>
      <c r="AC46" s="174">
        <v>2022</v>
      </c>
      <c r="AD46" s="13"/>
    </row>
    <row r="47" spans="1:30" s="50" customFormat="1" ht="67.5" customHeight="1">
      <c r="A47" s="108">
        <v>6</v>
      </c>
      <c r="B47" s="108">
        <v>7</v>
      </c>
      <c r="C47" s="109">
        <v>5</v>
      </c>
      <c r="D47" s="112">
        <v>0</v>
      </c>
      <c r="E47" s="112">
        <v>7</v>
      </c>
      <c r="F47" s="112">
        <v>0</v>
      </c>
      <c r="G47" s="112">
        <v>1</v>
      </c>
      <c r="H47" s="112">
        <v>0</v>
      </c>
      <c r="I47" s="113">
        <v>1</v>
      </c>
      <c r="J47" s="113">
        <v>1</v>
      </c>
      <c r="K47" s="113">
        <v>0</v>
      </c>
      <c r="L47" s="113">
        <v>2</v>
      </c>
      <c r="M47" s="113">
        <v>1</v>
      </c>
      <c r="N47" s="113">
        <v>0</v>
      </c>
      <c r="O47" s="113">
        <v>7</v>
      </c>
      <c r="P47" s="113">
        <v>4</v>
      </c>
      <c r="Q47" s="113">
        <v>0</v>
      </c>
      <c r="R47" s="113"/>
      <c r="S47" s="113"/>
      <c r="T47" s="113"/>
      <c r="U47" s="94" t="s">
        <v>149</v>
      </c>
      <c r="V47" s="236" t="s">
        <v>10</v>
      </c>
      <c r="W47" s="253">
        <v>173662.6</v>
      </c>
      <c r="X47" s="190">
        <v>193501</v>
      </c>
      <c r="Y47" s="190">
        <v>193501</v>
      </c>
      <c r="Z47" s="190">
        <v>193501</v>
      </c>
      <c r="AA47" s="190">
        <v>0</v>
      </c>
      <c r="AB47" s="215">
        <f>W47+X47+Y47+Z47+AA47</f>
        <v>754165.6</v>
      </c>
      <c r="AC47" s="174">
        <v>2022</v>
      </c>
      <c r="AD47" s="13"/>
    </row>
    <row r="48" spans="1:30" s="50" customFormat="1" ht="78.75">
      <c r="A48" s="108"/>
      <c r="B48" s="108"/>
      <c r="C48" s="109"/>
      <c r="D48" s="112"/>
      <c r="E48" s="112"/>
      <c r="F48" s="112"/>
      <c r="G48" s="112"/>
      <c r="H48" s="112"/>
      <c r="I48" s="113"/>
      <c r="J48" s="113"/>
      <c r="K48" s="113"/>
      <c r="L48" s="113"/>
      <c r="M48" s="113"/>
      <c r="N48" s="113"/>
      <c r="O48" s="113"/>
      <c r="P48" s="114"/>
      <c r="Q48" s="120"/>
      <c r="R48" s="115"/>
      <c r="S48" s="115"/>
      <c r="T48" s="115"/>
      <c r="U48" s="93" t="s">
        <v>36</v>
      </c>
      <c r="V48" s="237" t="s">
        <v>17</v>
      </c>
      <c r="W48" s="261">
        <f>W47/W18*100</f>
        <v>16.56245045871474</v>
      </c>
      <c r="X48" s="191">
        <f>X47/X18*100</f>
        <v>19.061835486669292</v>
      </c>
      <c r="Y48" s="191">
        <f>Y47/Y18*100</f>
        <v>19.346791698619537</v>
      </c>
      <c r="Z48" s="191">
        <f>Z47/Z18*100</f>
        <v>18.537978949203804</v>
      </c>
      <c r="AA48" s="191">
        <f>AA47/AA18*100</f>
        <v>0</v>
      </c>
      <c r="AB48" s="216">
        <v>17.92</v>
      </c>
      <c r="AC48" s="174">
        <v>2022</v>
      </c>
      <c r="AD48" s="13"/>
    </row>
    <row r="49" spans="1:30" s="50" customFormat="1" ht="63">
      <c r="A49" s="109">
        <v>6</v>
      </c>
      <c r="B49" s="109">
        <v>7</v>
      </c>
      <c r="C49" s="109">
        <v>5</v>
      </c>
      <c r="D49" s="112">
        <v>1</v>
      </c>
      <c r="E49" s="112">
        <v>0</v>
      </c>
      <c r="F49" s="112">
        <v>0</v>
      </c>
      <c r="G49" s="112">
        <v>4</v>
      </c>
      <c r="H49" s="112">
        <v>0</v>
      </c>
      <c r="I49" s="67">
        <v>1</v>
      </c>
      <c r="J49" s="67">
        <v>1</v>
      </c>
      <c r="K49" s="67">
        <v>0</v>
      </c>
      <c r="L49" s="67">
        <v>2</v>
      </c>
      <c r="M49" s="67">
        <v>1</v>
      </c>
      <c r="N49" s="67">
        <v>0</v>
      </c>
      <c r="O49" s="67">
        <v>5</v>
      </c>
      <c r="P49" s="67">
        <v>0</v>
      </c>
      <c r="Q49" s="113">
        <v>0</v>
      </c>
      <c r="R49" s="67"/>
      <c r="S49" s="113"/>
      <c r="T49" s="113"/>
      <c r="U49" s="94" t="s">
        <v>150</v>
      </c>
      <c r="V49" s="225" t="s">
        <v>10</v>
      </c>
      <c r="W49" s="253">
        <v>20216.8</v>
      </c>
      <c r="X49" s="190">
        <v>17777.3</v>
      </c>
      <c r="Y49" s="190">
        <v>17777.3</v>
      </c>
      <c r="Z49" s="190">
        <v>17777.3</v>
      </c>
      <c r="AA49" s="190">
        <v>0</v>
      </c>
      <c r="AB49" s="215">
        <f>W49+X49+Y49+Z49+AA49</f>
        <v>73548.7</v>
      </c>
      <c r="AC49" s="174">
        <v>2022</v>
      </c>
      <c r="AD49" s="13"/>
    </row>
    <row r="50" spans="1:30" s="50" customFormat="1" ht="94.5">
      <c r="A50" s="108"/>
      <c r="B50" s="108"/>
      <c r="C50" s="109"/>
      <c r="D50" s="112"/>
      <c r="E50" s="112"/>
      <c r="F50" s="112"/>
      <c r="G50" s="112"/>
      <c r="H50" s="112"/>
      <c r="I50" s="113"/>
      <c r="J50" s="113"/>
      <c r="K50" s="113"/>
      <c r="L50" s="113"/>
      <c r="M50" s="113"/>
      <c r="N50" s="113"/>
      <c r="O50" s="113"/>
      <c r="P50" s="114"/>
      <c r="Q50" s="120"/>
      <c r="R50" s="115"/>
      <c r="S50" s="115"/>
      <c r="T50" s="115"/>
      <c r="U50" s="93" t="s">
        <v>38</v>
      </c>
      <c r="V50" s="237" t="s">
        <v>17</v>
      </c>
      <c r="W50" s="261">
        <f>W49/W18*100</f>
        <v>1.928105121273919</v>
      </c>
      <c r="X50" s="191">
        <f>X49/X18*100</f>
        <v>1.7512465981941487</v>
      </c>
      <c r="Y50" s="191">
        <f>Y49/Y18*100</f>
        <v>1.7774260601437153</v>
      </c>
      <c r="Z50" s="191">
        <f>Z49/Z18*100</f>
        <v>1.7031189150117094</v>
      </c>
      <c r="AA50" s="191">
        <f>AA49/AA18*100</f>
        <v>0</v>
      </c>
      <c r="AB50" s="216">
        <v>2.09</v>
      </c>
      <c r="AC50" s="174">
        <v>2022</v>
      </c>
      <c r="AD50" s="13"/>
    </row>
    <row r="51" spans="1:30" s="50" customFormat="1" ht="31.5">
      <c r="A51" s="108"/>
      <c r="B51" s="108"/>
      <c r="C51" s="109"/>
      <c r="D51" s="112"/>
      <c r="E51" s="112"/>
      <c r="F51" s="112"/>
      <c r="G51" s="112"/>
      <c r="H51" s="112"/>
      <c r="I51" s="113"/>
      <c r="J51" s="113"/>
      <c r="K51" s="113"/>
      <c r="L51" s="113"/>
      <c r="M51" s="113"/>
      <c r="N51" s="113"/>
      <c r="O51" s="113"/>
      <c r="P51" s="114"/>
      <c r="Q51" s="120"/>
      <c r="R51" s="115"/>
      <c r="S51" s="115"/>
      <c r="T51" s="115"/>
      <c r="U51" s="93" t="s">
        <v>152</v>
      </c>
      <c r="V51" s="235" t="s">
        <v>60</v>
      </c>
      <c r="W51" s="226">
        <v>1</v>
      </c>
      <c r="X51" s="73">
        <v>1</v>
      </c>
      <c r="Y51" s="73">
        <v>1</v>
      </c>
      <c r="Z51" s="73">
        <v>1</v>
      </c>
      <c r="AA51" s="73">
        <v>1</v>
      </c>
      <c r="AB51" s="73">
        <v>1</v>
      </c>
      <c r="AC51" s="81">
        <v>2022</v>
      </c>
      <c r="AD51" s="13"/>
    </row>
    <row r="52" spans="1:30" s="50" customFormat="1" ht="18.75">
      <c r="A52" s="108"/>
      <c r="B52" s="108"/>
      <c r="C52" s="109"/>
      <c r="D52" s="112"/>
      <c r="E52" s="112"/>
      <c r="F52" s="112"/>
      <c r="G52" s="112"/>
      <c r="H52" s="112"/>
      <c r="I52" s="113"/>
      <c r="J52" s="113"/>
      <c r="K52" s="113"/>
      <c r="L52" s="113"/>
      <c r="M52" s="113"/>
      <c r="N52" s="113"/>
      <c r="O52" s="113"/>
      <c r="P52" s="114"/>
      <c r="Q52" s="120"/>
      <c r="R52" s="115"/>
      <c r="S52" s="115"/>
      <c r="T52" s="115"/>
      <c r="U52" s="68" t="s">
        <v>79</v>
      </c>
      <c r="V52" s="235" t="s">
        <v>35</v>
      </c>
      <c r="W52" s="262">
        <v>7</v>
      </c>
      <c r="X52" s="211">
        <v>8</v>
      </c>
      <c r="Y52" s="211">
        <v>8</v>
      </c>
      <c r="Z52" s="211">
        <v>8</v>
      </c>
      <c r="AA52" s="211">
        <v>9</v>
      </c>
      <c r="AB52" s="211">
        <f>SUM(W52:AA52)</f>
        <v>40</v>
      </c>
      <c r="AC52" s="76">
        <v>2022</v>
      </c>
      <c r="AD52" s="13"/>
    </row>
    <row r="53" spans="1:30" s="50" customFormat="1" ht="31.5">
      <c r="A53" s="108">
        <v>6</v>
      </c>
      <c r="B53" s="108">
        <v>7</v>
      </c>
      <c r="C53" s="109">
        <v>5</v>
      </c>
      <c r="D53" s="112"/>
      <c r="E53" s="112"/>
      <c r="F53" s="112"/>
      <c r="G53" s="112"/>
      <c r="H53" s="112"/>
      <c r="I53" s="113"/>
      <c r="J53" s="113"/>
      <c r="K53" s="113"/>
      <c r="L53" s="113"/>
      <c r="M53" s="113"/>
      <c r="N53" s="113"/>
      <c r="O53" s="113"/>
      <c r="P53" s="114"/>
      <c r="Q53" s="115"/>
      <c r="R53" s="115"/>
      <c r="S53" s="115"/>
      <c r="T53" s="115"/>
      <c r="U53" s="68" t="s">
        <v>153</v>
      </c>
      <c r="V53" s="235" t="s">
        <v>60</v>
      </c>
      <c r="W53" s="226">
        <v>1</v>
      </c>
      <c r="X53" s="73">
        <v>1</v>
      </c>
      <c r="Y53" s="73">
        <v>1</v>
      </c>
      <c r="Z53" s="73">
        <v>1</v>
      </c>
      <c r="AA53" s="73">
        <v>1</v>
      </c>
      <c r="AB53" s="73">
        <v>1</v>
      </c>
      <c r="AC53" s="76">
        <v>2022</v>
      </c>
      <c r="AD53" s="13"/>
    </row>
    <row r="54" spans="1:30" s="50" customFormat="1" ht="31.5">
      <c r="A54" s="108"/>
      <c r="B54" s="108"/>
      <c r="C54" s="109"/>
      <c r="D54" s="112"/>
      <c r="E54" s="112"/>
      <c r="F54" s="112"/>
      <c r="G54" s="112"/>
      <c r="H54" s="112"/>
      <c r="I54" s="113"/>
      <c r="J54" s="113"/>
      <c r="K54" s="113"/>
      <c r="L54" s="113"/>
      <c r="M54" s="113"/>
      <c r="N54" s="113"/>
      <c r="O54" s="113"/>
      <c r="P54" s="114"/>
      <c r="Q54" s="115"/>
      <c r="R54" s="115"/>
      <c r="S54" s="115"/>
      <c r="T54" s="115"/>
      <c r="U54" s="68" t="s">
        <v>37</v>
      </c>
      <c r="V54" s="235" t="s">
        <v>35</v>
      </c>
      <c r="W54" s="230">
        <v>4400</v>
      </c>
      <c r="X54" s="73">
        <v>4400</v>
      </c>
      <c r="Y54" s="73">
        <v>4400</v>
      </c>
      <c r="Z54" s="73">
        <v>4400</v>
      </c>
      <c r="AA54" s="73">
        <v>4400</v>
      </c>
      <c r="AB54" s="73">
        <v>4400</v>
      </c>
      <c r="AC54" s="76">
        <v>2022</v>
      </c>
      <c r="AD54" s="13"/>
    </row>
    <row r="55" spans="1:30" s="50" customFormat="1" ht="47.25">
      <c r="A55" s="108">
        <v>6</v>
      </c>
      <c r="B55" s="108">
        <v>7</v>
      </c>
      <c r="C55" s="109">
        <v>5</v>
      </c>
      <c r="D55" s="112"/>
      <c r="E55" s="112"/>
      <c r="F55" s="112"/>
      <c r="G55" s="112"/>
      <c r="H55" s="112"/>
      <c r="I55" s="113"/>
      <c r="J55" s="113"/>
      <c r="K55" s="113"/>
      <c r="L55" s="113"/>
      <c r="M55" s="113"/>
      <c r="N55" s="113"/>
      <c r="O55" s="113"/>
      <c r="P55" s="114"/>
      <c r="Q55" s="115"/>
      <c r="R55" s="115"/>
      <c r="S55" s="115"/>
      <c r="T55" s="115"/>
      <c r="U55" s="95" t="s">
        <v>130</v>
      </c>
      <c r="V55" s="227" t="s">
        <v>10</v>
      </c>
      <c r="W55" s="250">
        <f aca="true" t="shared" si="3" ref="W55:AB55">W59+W61+W65</f>
        <v>2823.922</v>
      </c>
      <c r="X55" s="219">
        <f t="shared" si="3"/>
        <v>2001</v>
      </c>
      <c r="Y55" s="219">
        <f t="shared" si="3"/>
        <v>1000</v>
      </c>
      <c r="Z55" s="219">
        <f t="shared" si="3"/>
        <v>5000</v>
      </c>
      <c r="AA55" s="219">
        <f t="shared" si="3"/>
        <v>11000</v>
      </c>
      <c r="AB55" s="219">
        <f t="shared" si="3"/>
        <v>21824.922</v>
      </c>
      <c r="AC55" s="76">
        <v>2022</v>
      </c>
      <c r="AD55" s="13"/>
    </row>
    <row r="56" spans="1:30" s="50" customFormat="1" ht="31.5">
      <c r="A56" s="108">
        <v>6</v>
      </c>
      <c r="B56" s="108">
        <v>7</v>
      </c>
      <c r="C56" s="109">
        <v>5</v>
      </c>
      <c r="D56" s="112"/>
      <c r="E56" s="112"/>
      <c r="F56" s="112"/>
      <c r="G56" s="112"/>
      <c r="H56" s="112"/>
      <c r="I56" s="113"/>
      <c r="J56" s="113"/>
      <c r="K56" s="113"/>
      <c r="L56" s="113"/>
      <c r="M56" s="113"/>
      <c r="N56" s="113"/>
      <c r="O56" s="113"/>
      <c r="P56" s="114"/>
      <c r="Q56" s="115"/>
      <c r="R56" s="115"/>
      <c r="S56" s="115"/>
      <c r="T56" s="115"/>
      <c r="U56" s="68" t="s">
        <v>76</v>
      </c>
      <c r="V56" s="235" t="s">
        <v>35</v>
      </c>
      <c r="W56" s="263">
        <v>26</v>
      </c>
      <c r="X56" s="176">
        <v>26</v>
      </c>
      <c r="Y56" s="176">
        <v>26</v>
      </c>
      <c r="Z56" s="176">
        <v>26</v>
      </c>
      <c r="AA56" s="176">
        <v>26</v>
      </c>
      <c r="AB56" s="176">
        <v>26</v>
      </c>
      <c r="AC56" s="76">
        <v>2022</v>
      </c>
      <c r="AD56" s="13"/>
    </row>
    <row r="57" spans="1:30" s="50" customFormat="1" ht="47.25">
      <c r="A57" s="108">
        <v>6</v>
      </c>
      <c r="B57" s="108">
        <v>7</v>
      </c>
      <c r="C57" s="109">
        <v>5</v>
      </c>
      <c r="D57" s="112"/>
      <c r="E57" s="112"/>
      <c r="F57" s="112"/>
      <c r="G57" s="112"/>
      <c r="H57" s="112"/>
      <c r="I57" s="113"/>
      <c r="J57" s="113"/>
      <c r="K57" s="113"/>
      <c r="L57" s="113"/>
      <c r="M57" s="113"/>
      <c r="N57" s="113"/>
      <c r="O57" s="113"/>
      <c r="P57" s="114"/>
      <c r="Q57" s="115"/>
      <c r="R57" s="115"/>
      <c r="S57" s="115"/>
      <c r="T57" s="115"/>
      <c r="U57" s="68" t="s">
        <v>77</v>
      </c>
      <c r="V57" s="235" t="s">
        <v>35</v>
      </c>
      <c r="W57" s="263">
        <v>26</v>
      </c>
      <c r="X57" s="176">
        <v>26</v>
      </c>
      <c r="Y57" s="176">
        <v>26</v>
      </c>
      <c r="Z57" s="176">
        <v>26</v>
      </c>
      <c r="AA57" s="176">
        <v>26</v>
      </c>
      <c r="AB57" s="176">
        <v>26</v>
      </c>
      <c r="AC57" s="76">
        <v>2022</v>
      </c>
      <c r="AD57" s="13"/>
    </row>
    <row r="58" spans="1:30" s="50" customFormat="1" ht="31.5">
      <c r="A58" s="108"/>
      <c r="B58" s="108"/>
      <c r="C58" s="109"/>
      <c r="D58" s="112"/>
      <c r="E58" s="112"/>
      <c r="F58" s="112"/>
      <c r="G58" s="112"/>
      <c r="H58" s="112"/>
      <c r="I58" s="113"/>
      <c r="J58" s="113"/>
      <c r="K58" s="113"/>
      <c r="L58" s="113"/>
      <c r="M58" s="113"/>
      <c r="N58" s="113"/>
      <c r="O58" s="113"/>
      <c r="P58" s="114"/>
      <c r="Q58" s="115"/>
      <c r="R58" s="115"/>
      <c r="S58" s="115"/>
      <c r="T58" s="115"/>
      <c r="U58" s="68" t="s">
        <v>78</v>
      </c>
      <c r="V58" s="235" t="s">
        <v>35</v>
      </c>
      <c r="W58" s="263">
        <v>21</v>
      </c>
      <c r="X58" s="176">
        <v>15</v>
      </c>
      <c r="Y58" s="176">
        <v>15</v>
      </c>
      <c r="Z58" s="176">
        <v>15</v>
      </c>
      <c r="AA58" s="176">
        <v>15</v>
      </c>
      <c r="AB58" s="176">
        <v>15</v>
      </c>
      <c r="AC58" s="76">
        <v>2022</v>
      </c>
      <c r="AD58" s="13"/>
    </row>
    <row r="59" spans="1:30" s="50" customFormat="1" ht="47.25">
      <c r="A59" s="108">
        <v>6</v>
      </c>
      <c r="B59" s="108">
        <v>7</v>
      </c>
      <c r="C59" s="109">
        <v>5</v>
      </c>
      <c r="D59" s="112">
        <v>0</v>
      </c>
      <c r="E59" s="112">
        <v>7</v>
      </c>
      <c r="F59" s="112">
        <v>0</v>
      </c>
      <c r="G59" s="112">
        <v>1</v>
      </c>
      <c r="H59" s="112">
        <v>0</v>
      </c>
      <c r="I59" s="113">
        <v>1</v>
      </c>
      <c r="J59" s="113">
        <v>1</v>
      </c>
      <c r="K59" s="113">
        <v>0</v>
      </c>
      <c r="L59" s="113">
        <v>3</v>
      </c>
      <c r="M59" s="113">
        <v>2</v>
      </c>
      <c r="N59" s="113">
        <v>0</v>
      </c>
      <c r="O59" s="113">
        <v>0</v>
      </c>
      <c r="P59" s="120">
        <v>1</v>
      </c>
      <c r="Q59" s="120">
        <v>0</v>
      </c>
      <c r="R59" s="120"/>
      <c r="S59" s="115"/>
      <c r="T59" s="115"/>
      <c r="U59" s="94" t="s">
        <v>151</v>
      </c>
      <c r="V59" s="225" t="s">
        <v>10</v>
      </c>
      <c r="W59" s="253">
        <v>2787.322</v>
      </c>
      <c r="X59" s="70">
        <v>1067.5</v>
      </c>
      <c r="Y59" s="70">
        <v>1000</v>
      </c>
      <c r="Z59" s="70">
        <v>5000</v>
      </c>
      <c r="AA59" s="70">
        <v>11000</v>
      </c>
      <c r="AB59" s="70">
        <f>W59+X59+Y59+Z59+AA59</f>
        <v>20854.822</v>
      </c>
      <c r="AC59" s="76">
        <v>2022</v>
      </c>
      <c r="AD59" s="13"/>
    </row>
    <row r="60" spans="1:30" s="50" customFormat="1" ht="63">
      <c r="A60" s="108"/>
      <c r="B60" s="108"/>
      <c r="C60" s="109"/>
      <c r="D60" s="112"/>
      <c r="E60" s="112"/>
      <c r="F60" s="112"/>
      <c r="G60" s="112"/>
      <c r="H60" s="112"/>
      <c r="I60" s="113"/>
      <c r="J60" s="113"/>
      <c r="K60" s="113"/>
      <c r="L60" s="113"/>
      <c r="M60" s="113"/>
      <c r="N60" s="113"/>
      <c r="O60" s="113"/>
      <c r="P60" s="120"/>
      <c r="Q60" s="120"/>
      <c r="R60" s="120"/>
      <c r="S60" s="115"/>
      <c r="T60" s="115"/>
      <c r="U60" s="68" t="s">
        <v>40</v>
      </c>
      <c r="V60" s="225" t="s">
        <v>17</v>
      </c>
      <c r="W60" s="261">
        <f>W59/W18*100</f>
        <v>0.2658308843555589</v>
      </c>
      <c r="X60" s="191">
        <f>X59/X18*100</f>
        <v>0.10515971174319239</v>
      </c>
      <c r="Y60" s="191">
        <f>Y59/Y18*100</f>
        <v>0.09998290292360006</v>
      </c>
      <c r="Z60" s="191">
        <f>Z59/Z18*100</f>
        <v>0.47901506837700597</v>
      </c>
      <c r="AA60" s="191">
        <f>AA59/AA18*100</f>
        <v>2.806782615707062</v>
      </c>
      <c r="AB60" s="191">
        <v>2.8</v>
      </c>
      <c r="AC60" s="76">
        <v>2022</v>
      </c>
      <c r="AD60" s="13"/>
    </row>
    <row r="61" spans="1:30" s="50" customFormat="1" ht="31.5">
      <c r="A61" s="108">
        <v>6</v>
      </c>
      <c r="B61" s="108">
        <v>7</v>
      </c>
      <c r="C61" s="109">
        <v>5</v>
      </c>
      <c r="D61" s="112">
        <v>0</v>
      </c>
      <c r="E61" s="112">
        <v>7</v>
      </c>
      <c r="F61" s="112">
        <v>0</v>
      </c>
      <c r="G61" s="112">
        <v>1</v>
      </c>
      <c r="H61" s="112">
        <v>0</v>
      </c>
      <c r="I61" s="113">
        <v>1</v>
      </c>
      <c r="J61" s="113">
        <v>1</v>
      </c>
      <c r="K61" s="113">
        <v>0</v>
      </c>
      <c r="L61" s="113">
        <v>3</v>
      </c>
      <c r="M61" s="113">
        <v>2</v>
      </c>
      <c r="N61" s="113">
        <v>0</v>
      </c>
      <c r="O61" s="113">
        <v>0</v>
      </c>
      <c r="P61" s="120">
        <v>2</v>
      </c>
      <c r="Q61" s="120">
        <v>0</v>
      </c>
      <c r="R61" s="120"/>
      <c r="S61" s="115"/>
      <c r="T61" s="115"/>
      <c r="U61" s="94" t="s">
        <v>253</v>
      </c>
      <c r="V61" s="225" t="s">
        <v>10</v>
      </c>
      <c r="W61" s="253">
        <v>36.6</v>
      </c>
      <c r="X61" s="70">
        <v>0</v>
      </c>
      <c r="Y61" s="70">
        <v>0</v>
      </c>
      <c r="Z61" s="70">
        <v>0</v>
      </c>
      <c r="AA61" s="70">
        <v>0</v>
      </c>
      <c r="AB61" s="70">
        <f>W61+X61+Y61+Z61+AA61</f>
        <v>36.6</v>
      </c>
      <c r="AC61" s="76">
        <v>2022</v>
      </c>
      <c r="AD61" s="13"/>
    </row>
    <row r="62" spans="1:30" s="50" customFormat="1" ht="31.5">
      <c r="A62" s="108"/>
      <c r="B62" s="108"/>
      <c r="C62" s="109"/>
      <c r="D62" s="112"/>
      <c r="E62" s="112"/>
      <c r="F62" s="112"/>
      <c r="G62" s="112"/>
      <c r="H62" s="112"/>
      <c r="I62" s="113"/>
      <c r="J62" s="113"/>
      <c r="K62" s="113"/>
      <c r="L62" s="113"/>
      <c r="M62" s="113"/>
      <c r="N62" s="113"/>
      <c r="O62" s="113"/>
      <c r="P62" s="120"/>
      <c r="Q62" s="120"/>
      <c r="R62" s="120"/>
      <c r="S62" s="115"/>
      <c r="T62" s="115"/>
      <c r="U62" s="68" t="s">
        <v>254</v>
      </c>
      <c r="V62" s="235" t="s">
        <v>35</v>
      </c>
      <c r="W62" s="262">
        <v>1</v>
      </c>
      <c r="X62" s="211">
        <f>X61/X22*100</f>
        <v>0</v>
      </c>
      <c r="Y62" s="211">
        <f>Y61/Y22*100</f>
        <v>0</v>
      </c>
      <c r="Z62" s="211">
        <f>Z61/Z22*100</f>
        <v>0</v>
      </c>
      <c r="AA62" s="211">
        <f>AA61/AA22*100</f>
        <v>0</v>
      </c>
      <c r="AB62" s="211">
        <v>1</v>
      </c>
      <c r="AC62" s="76">
        <v>2022</v>
      </c>
      <c r="AD62" s="13"/>
    </row>
    <row r="63" spans="1:30" s="55" customFormat="1" ht="31.5">
      <c r="A63" s="108">
        <v>6</v>
      </c>
      <c r="B63" s="108">
        <v>7</v>
      </c>
      <c r="C63" s="109">
        <v>5</v>
      </c>
      <c r="D63" s="112"/>
      <c r="E63" s="112"/>
      <c r="F63" s="112"/>
      <c r="G63" s="112"/>
      <c r="H63" s="112"/>
      <c r="I63" s="113"/>
      <c r="J63" s="113"/>
      <c r="K63" s="113"/>
      <c r="L63" s="113"/>
      <c r="M63" s="113"/>
      <c r="N63" s="113"/>
      <c r="O63" s="113"/>
      <c r="P63" s="114"/>
      <c r="Q63" s="115"/>
      <c r="R63" s="115"/>
      <c r="S63" s="115"/>
      <c r="T63" s="115"/>
      <c r="U63" s="68" t="s">
        <v>255</v>
      </c>
      <c r="V63" s="235" t="s">
        <v>60</v>
      </c>
      <c r="W63" s="263">
        <v>1</v>
      </c>
      <c r="X63" s="176">
        <v>1</v>
      </c>
      <c r="Y63" s="176">
        <v>1</v>
      </c>
      <c r="Z63" s="176">
        <v>1</v>
      </c>
      <c r="AA63" s="176">
        <v>1</v>
      </c>
      <c r="AB63" s="176">
        <v>1</v>
      </c>
      <c r="AC63" s="76">
        <v>2022</v>
      </c>
      <c r="AD63" s="54"/>
    </row>
    <row r="64" spans="1:30" s="55" customFormat="1" ht="31.5">
      <c r="A64" s="108"/>
      <c r="B64" s="108"/>
      <c r="C64" s="109"/>
      <c r="D64" s="112"/>
      <c r="E64" s="112"/>
      <c r="F64" s="112"/>
      <c r="G64" s="112"/>
      <c r="H64" s="112"/>
      <c r="I64" s="113"/>
      <c r="J64" s="113"/>
      <c r="K64" s="113"/>
      <c r="L64" s="113"/>
      <c r="M64" s="113"/>
      <c r="N64" s="113"/>
      <c r="O64" s="113"/>
      <c r="P64" s="114"/>
      <c r="Q64" s="115"/>
      <c r="R64" s="115"/>
      <c r="S64" s="115"/>
      <c r="T64" s="115"/>
      <c r="U64" s="68" t="s">
        <v>61</v>
      </c>
      <c r="V64" s="235" t="s">
        <v>35</v>
      </c>
      <c r="W64" s="263">
        <v>26</v>
      </c>
      <c r="X64" s="176">
        <v>26</v>
      </c>
      <c r="Y64" s="176">
        <v>26</v>
      </c>
      <c r="Z64" s="176">
        <v>26</v>
      </c>
      <c r="AA64" s="176">
        <v>26</v>
      </c>
      <c r="AB64" s="176">
        <v>26</v>
      </c>
      <c r="AC64" s="76">
        <v>2022</v>
      </c>
      <c r="AD64" s="54"/>
    </row>
    <row r="65" spans="1:30" s="50" customFormat="1" ht="31.5">
      <c r="A65" s="108">
        <v>6</v>
      </c>
      <c r="B65" s="108">
        <v>7</v>
      </c>
      <c r="C65" s="109">
        <v>5</v>
      </c>
      <c r="D65" s="112">
        <v>0</v>
      </c>
      <c r="E65" s="112">
        <v>7</v>
      </c>
      <c r="F65" s="112">
        <v>0</v>
      </c>
      <c r="G65" s="112">
        <v>1</v>
      </c>
      <c r="H65" s="112">
        <v>0</v>
      </c>
      <c r="I65" s="113">
        <v>1</v>
      </c>
      <c r="J65" s="113">
        <v>1</v>
      </c>
      <c r="K65" s="113">
        <v>0</v>
      </c>
      <c r="L65" s="113">
        <v>3</v>
      </c>
      <c r="M65" s="113" t="s">
        <v>44</v>
      </c>
      <c r="N65" s="113">
        <v>0</v>
      </c>
      <c r="O65" s="113">
        <v>0</v>
      </c>
      <c r="P65" s="120">
        <v>4</v>
      </c>
      <c r="Q65" s="120">
        <v>0</v>
      </c>
      <c r="R65" s="120"/>
      <c r="S65" s="115"/>
      <c r="T65" s="115"/>
      <c r="U65" s="94" t="s">
        <v>260</v>
      </c>
      <c r="V65" s="225" t="s">
        <v>10</v>
      </c>
      <c r="W65" s="253">
        <v>0</v>
      </c>
      <c r="X65" s="70">
        <v>933.5</v>
      </c>
      <c r="Y65" s="70">
        <v>0</v>
      </c>
      <c r="Z65" s="70">
        <v>0</v>
      </c>
      <c r="AA65" s="70">
        <v>0</v>
      </c>
      <c r="AB65" s="70">
        <f>W65+X65+Y65+Z65+AA65</f>
        <v>933.5</v>
      </c>
      <c r="AC65" s="73">
        <v>2022</v>
      </c>
      <c r="AD65" s="13"/>
    </row>
    <row r="66" spans="1:30" s="50" customFormat="1" ht="31.5">
      <c r="A66" s="108"/>
      <c r="B66" s="108"/>
      <c r="C66" s="109"/>
      <c r="D66" s="112"/>
      <c r="E66" s="112"/>
      <c r="F66" s="112"/>
      <c r="G66" s="112"/>
      <c r="H66" s="112"/>
      <c r="I66" s="113"/>
      <c r="J66" s="113"/>
      <c r="K66" s="113"/>
      <c r="L66" s="113"/>
      <c r="M66" s="113"/>
      <c r="N66" s="113"/>
      <c r="O66" s="113"/>
      <c r="P66" s="120"/>
      <c r="Q66" s="120"/>
      <c r="R66" s="120"/>
      <c r="S66" s="115"/>
      <c r="T66" s="115"/>
      <c r="U66" s="68" t="s">
        <v>261</v>
      </c>
      <c r="V66" s="235" t="s">
        <v>35</v>
      </c>
      <c r="W66" s="262">
        <v>0</v>
      </c>
      <c r="X66" s="211">
        <f>X65/X26*100</f>
        <v>0.5254891806084078</v>
      </c>
      <c r="Y66" s="211">
        <f>Y65/Y26*100</f>
        <v>0</v>
      </c>
      <c r="Z66" s="211">
        <f>Z65/Z26*100</f>
        <v>0</v>
      </c>
      <c r="AA66" s="211">
        <f>AA65/AA26*100</f>
        <v>0</v>
      </c>
      <c r="AB66" s="211">
        <v>1</v>
      </c>
      <c r="AC66" s="73">
        <v>2022</v>
      </c>
      <c r="AD66" s="13"/>
    </row>
    <row r="67" spans="1:32" s="50" customFormat="1" ht="18.75">
      <c r="A67" s="108">
        <v>6</v>
      </c>
      <c r="B67" s="108">
        <v>7</v>
      </c>
      <c r="C67" s="109">
        <v>5</v>
      </c>
      <c r="D67" s="121">
        <v>0</v>
      </c>
      <c r="E67" s="121">
        <v>7</v>
      </c>
      <c r="F67" s="121">
        <v>0</v>
      </c>
      <c r="G67" s="121">
        <v>2</v>
      </c>
      <c r="H67" s="112"/>
      <c r="I67" s="113"/>
      <c r="J67" s="113"/>
      <c r="K67" s="113"/>
      <c r="L67" s="113"/>
      <c r="M67" s="113"/>
      <c r="N67" s="113"/>
      <c r="O67" s="113"/>
      <c r="P67" s="114"/>
      <c r="Q67" s="115"/>
      <c r="R67" s="115"/>
      <c r="S67" s="115"/>
      <c r="T67" s="115"/>
      <c r="U67" s="130" t="s">
        <v>19</v>
      </c>
      <c r="V67" s="238" t="s">
        <v>10</v>
      </c>
      <c r="W67" s="264">
        <f aca="true" t="shared" si="4" ref="W67:AB67">W68+W99+W117+W131</f>
        <v>547372.637</v>
      </c>
      <c r="X67" s="180">
        <f t="shared" si="4"/>
        <v>537605.3</v>
      </c>
      <c r="Y67" s="180">
        <f t="shared" si="4"/>
        <v>516195.7</v>
      </c>
      <c r="Z67" s="180">
        <f t="shared" si="4"/>
        <v>552833.2</v>
      </c>
      <c r="AA67" s="180">
        <f t="shared" si="4"/>
        <v>107975.7</v>
      </c>
      <c r="AB67" s="180">
        <f t="shared" si="4"/>
        <v>2261982.536999999</v>
      </c>
      <c r="AC67" s="76">
        <v>2022</v>
      </c>
      <c r="AD67" s="173"/>
      <c r="AE67" s="173"/>
      <c r="AF67" s="173"/>
    </row>
    <row r="68" spans="1:30" s="50" customFormat="1" ht="63">
      <c r="A68" s="108">
        <v>6</v>
      </c>
      <c r="B68" s="108">
        <v>7</v>
      </c>
      <c r="C68" s="109">
        <v>5</v>
      </c>
      <c r="D68" s="116"/>
      <c r="E68" s="116"/>
      <c r="F68" s="116"/>
      <c r="G68" s="112"/>
      <c r="H68" s="112"/>
      <c r="I68" s="113"/>
      <c r="J68" s="113"/>
      <c r="K68" s="113"/>
      <c r="L68" s="113"/>
      <c r="M68" s="113"/>
      <c r="N68" s="113"/>
      <c r="O68" s="113"/>
      <c r="P68" s="114"/>
      <c r="Q68" s="115"/>
      <c r="R68" s="115"/>
      <c r="S68" s="115"/>
      <c r="T68" s="115"/>
      <c r="U68" s="96" t="s">
        <v>146</v>
      </c>
      <c r="V68" s="227" t="s">
        <v>10</v>
      </c>
      <c r="W68" s="265">
        <f aca="true" t="shared" si="5" ref="W68:AB68">W73+W75+W77+W81+W83+W85+W79+W87+W89+W91+W93+W95+W97</f>
        <v>518256.03699999995</v>
      </c>
      <c r="X68" s="222">
        <f t="shared" si="5"/>
        <v>517923.30000000005</v>
      </c>
      <c r="Y68" s="222">
        <f t="shared" si="5"/>
        <v>496972.7</v>
      </c>
      <c r="Z68" s="222">
        <f t="shared" si="5"/>
        <v>533610.2</v>
      </c>
      <c r="AA68" s="222">
        <f t="shared" si="5"/>
        <v>89692.7</v>
      </c>
      <c r="AB68" s="222">
        <f t="shared" si="5"/>
        <v>2156454.9369999995</v>
      </c>
      <c r="AC68" s="76">
        <v>2022</v>
      </c>
      <c r="AD68" s="13"/>
    </row>
    <row r="69" spans="1:30" s="57" customFormat="1" ht="31.5">
      <c r="A69" s="108">
        <v>6</v>
      </c>
      <c r="B69" s="108">
        <v>7</v>
      </c>
      <c r="C69" s="109">
        <v>5</v>
      </c>
      <c r="D69" s="112"/>
      <c r="E69" s="112"/>
      <c r="F69" s="112"/>
      <c r="G69" s="112"/>
      <c r="H69" s="112"/>
      <c r="I69" s="113"/>
      <c r="J69" s="113"/>
      <c r="K69" s="113"/>
      <c r="L69" s="113"/>
      <c r="M69" s="113"/>
      <c r="N69" s="113"/>
      <c r="O69" s="113"/>
      <c r="P69" s="114"/>
      <c r="Q69" s="115"/>
      <c r="R69" s="115"/>
      <c r="S69" s="115"/>
      <c r="T69" s="115"/>
      <c r="U69" s="69" t="s">
        <v>144</v>
      </c>
      <c r="V69" s="225" t="s">
        <v>17</v>
      </c>
      <c r="W69" s="266">
        <v>99</v>
      </c>
      <c r="X69" s="199">
        <v>99</v>
      </c>
      <c r="Y69" s="199">
        <v>99</v>
      </c>
      <c r="Z69" s="199">
        <v>99</v>
      </c>
      <c r="AA69" s="199">
        <v>99</v>
      </c>
      <c r="AB69" s="202">
        <v>99</v>
      </c>
      <c r="AC69" s="76">
        <v>2022</v>
      </c>
      <c r="AD69" s="56"/>
    </row>
    <row r="70" spans="1:30" s="50" customFormat="1" ht="47.25">
      <c r="A70" s="108">
        <v>6</v>
      </c>
      <c r="B70" s="108">
        <v>7</v>
      </c>
      <c r="C70" s="109">
        <v>5</v>
      </c>
      <c r="D70" s="112"/>
      <c r="E70" s="112"/>
      <c r="F70" s="112"/>
      <c r="G70" s="112"/>
      <c r="H70" s="112"/>
      <c r="I70" s="113"/>
      <c r="J70" s="113"/>
      <c r="K70" s="113"/>
      <c r="L70" s="113"/>
      <c r="M70" s="113"/>
      <c r="N70" s="113"/>
      <c r="O70" s="113"/>
      <c r="P70" s="114"/>
      <c r="Q70" s="115"/>
      <c r="R70" s="115"/>
      <c r="S70" s="115"/>
      <c r="T70" s="115"/>
      <c r="U70" s="69" t="s">
        <v>80</v>
      </c>
      <c r="V70" s="225" t="s">
        <v>17</v>
      </c>
      <c r="W70" s="267">
        <f>W67/W18*100</f>
        <v>52.20371100495183</v>
      </c>
      <c r="X70" s="205">
        <f>X67/X18*100</f>
        <v>52.95964251017562</v>
      </c>
      <c r="Y70" s="205">
        <f>Y67/Y18*100</f>
        <v>51.61074456267978</v>
      </c>
      <c r="Z70" s="205">
        <f>Z67/Z18*100</f>
        <v>52.96308661981579</v>
      </c>
      <c r="AA70" s="205">
        <f>AA67/AA18*100</f>
        <v>27.551301607163726</v>
      </c>
      <c r="AB70" s="205">
        <v>27.53</v>
      </c>
      <c r="AC70" s="76">
        <v>2022</v>
      </c>
      <c r="AD70" s="13"/>
    </row>
    <row r="71" spans="1:30" s="50" customFormat="1" ht="47.25">
      <c r="A71" s="108">
        <v>6</v>
      </c>
      <c r="B71" s="108">
        <v>7</v>
      </c>
      <c r="C71" s="109">
        <v>5</v>
      </c>
      <c r="D71" s="122"/>
      <c r="E71" s="122"/>
      <c r="F71" s="122"/>
      <c r="G71" s="122"/>
      <c r="H71" s="122"/>
      <c r="I71" s="123"/>
      <c r="J71" s="123"/>
      <c r="K71" s="123"/>
      <c r="L71" s="123"/>
      <c r="M71" s="123"/>
      <c r="N71" s="123"/>
      <c r="O71" s="123"/>
      <c r="P71" s="124"/>
      <c r="Q71" s="125"/>
      <c r="R71" s="125"/>
      <c r="S71" s="125"/>
      <c r="T71" s="125"/>
      <c r="U71" s="68" t="s">
        <v>81</v>
      </c>
      <c r="V71" s="235" t="s">
        <v>35</v>
      </c>
      <c r="W71" s="266">
        <v>5</v>
      </c>
      <c r="X71" s="199">
        <v>0</v>
      </c>
      <c r="Y71" s="199">
        <v>0</v>
      </c>
      <c r="Z71" s="199">
        <v>0</v>
      </c>
      <c r="AA71" s="199">
        <v>0</v>
      </c>
      <c r="AB71" s="202">
        <v>0</v>
      </c>
      <c r="AC71" s="76">
        <v>2022</v>
      </c>
      <c r="AD71" s="13"/>
    </row>
    <row r="72" spans="1:30" s="50" customFormat="1" ht="31.5">
      <c r="A72" s="108">
        <v>6</v>
      </c>
      <c r="B72" s="108">
        <v>7</v>
      </c>
      <c r="C72" s="109">
        <v>5</v>
      </c>
      <c r="D72" s="112"/>
      <c r="E72" s="112"/>
      <c r="F72" s="112"/>
      <c r="G72" s="112"/>
      <c r="H72" s="112"/>
      <c r="I72" s="113"/>
      <c r="J72" s="113"/>
      <c r="K72" s="113"/>
      <c r="L72" s="113"/>
      <c r="M72" s="113"/>
      <c r="N72" s="113"/>
      <c r="O72" s="113"/>
      <c r="P72" s="114"/>
      <c r="Q72" s="115"/>
      <c r="R72" s="115"/>
      <c r="S72" s="115"/>
      <c r="T72" s="115"/>
      <c r="U72" s="68" t="s">
        <v>82</v>
      </c>
      <c r="V72" s="235" t="s">
        <v>35</v>
      </c>
      <c r="W72" s="266">
        <v>100</v>
      </c>
      <c r="X72" s="199">
        <v>100</v>
      </c>
      <c r="Y72" s="199">
        <v>100</v>
      </c>
      <c r="Z72" s="199">
        <v>100</v>
      </c>
      <c r="AA72" s="199">
        <v>100</v>
      </c>
      <c r="AB72" s="202">
        <v>100</v>
      </c>
      <c r="AC72" s="76">
        <v>2022</v>
      </c>
      <c r="AD72" s="13"/>
    </row>
    <row r="73" spans="1:30" s="50" customFormat="1" ht="78.75">
      <c r="A73" s="108">
        <v>6</v>
      </c>
      <c r="B73" s="108">
        <v>7</v>
      </c>
      <c r="C73" s="109">
        <v>5</v>
      </c>
      <c r="D73" s="112">
        <v>0</v>
      </c>
      <c r="E73" s="112">
        <v>7</v>
      </c>
      <c r="F73" s="112">
        <v>0</v>
      </c>
      <c r="G73" s="112">
        <v>2</v>
      </c>
      <c r="H73" s="112">
        <v>0</v>
      </c>
      <c r="I73" s="113">
        <v>1</v>
      </c>
      <c r="J73" s="113">
        <v>2</v>
      </c>
      <c r="K73" s="113">
        <v>0</v>
      </c>
      <c r="L73" s="113">
        <v>1</v>
      </c>
      <c r="M73" s="113">
        <v>1</v>
      </c>
      <c r="N73" s="113">
        <v>0</v>
      </c>
      <c r="O73" s="113">
        <v>7</v>
      </c>
      <c r="P73" s="113">
        <v>5</v>
      </c>
      <c r="Q73" s="113">
        <v>0</v>
      </c>
      <c r="R73" s="113"/>
      <c r="S73" s="115"/>
      <c r="T73" s="115"/>
      <c r="U73" s="94" t="s">
        <v>154</v>
      </c>
      <c r="V73" s="225" t="s">
        <v>10</v>
      </c>
      <c r="W73" s="253">
        <v>406434</v>
      </c>
      <c r="X73" s="190">
        <v>409152</v>
      </c>
      <c r="Y73" s="190">
        <v>409159</v>
      </c>
      <c r="Z73" s="190">
        <v>409159</v>
      </c>
      <c r="AA73" s="190">
        <v>0</v>
      </c>
      <c r="AB73" s="70">
        <f>W73+X73+Y73+Z73+AA73</f>
        <v>1633904</v>
      </c>
      <c r="AC73" s="76">
        <v>2022</v>
      </c>
      <c r="AD73" s="13"/>
    </row>
    <row r="74" spans="1:30" s="50" customFormat="1" ht="110.25">
      <c r="A74" s="108"/>
      <c r="B74" s="108"/>
      <c r="C74" s="109"/>
      <c r="D74" s="112"/>
      <c r="E74" s="112"/>
      <c r="F74" s="112"/>
      <c r="G74" s="112"/>
      <c r="H74" s="112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5"/>
      <c r="T74" s="115"/>
      <c r="U74" s="68" t="s">
        <v>41</v>
      </c>
      <c r="V74" s="226" t="s">
        <v>17</v>
      </c>
      <c r="W74" s="268">
        <f>W73/W18*100</f>
        <v>38.762191685125444</v>
      </c>
      <c r="X74" s="206">
        <f>X73/X18*100</f>
        <v>40.305673423091946</v>
      </c>
      <c r="Y74" s="206">
        <f>Y73/Y18*100</f>
        <v>40.90890457731728</v>
      </c>
      <c r="Z74" s="206">
        <f>Z73/Z18*100</f>
        <v>39.19866527241347</v>
      </c>
      <c r="AA74" s="206">
        <f>AA73/AA18*100</f>
        <v>0</v>
      </c>
      <c r="AB74" s="206">
        <v>41.85</v>
      </c>
      <c r="AC74" s="76">
        <v>2022</v>
      </c>
      <c r="AD74" s="13"/>
    </row>
    <row r="75" spans="1:30" s="50" customFormat="1" ht="31.5">
      <c r="A75" s="108">
        <v>6</v>
      </c>
      <c r="B75" s="108">
        <v>7</v>
      </c>
      <c r="C75" s="109">
        <v>5</v>
      </c>
      <c r="D75" s="112">
        <v>0</v>
      </c>
      <c r="E75" s="112">
        <v>7</v>
      </c>
      <c r="F75" s="112">
        <v>0</v>
      </c>
      <c r="G75" s="112">
        <v>2</v>
      </c>
      <c r="H75" s="112">
        <v>0</v>
      </c>
      <c r="I75" s="113">
        <v>1</v>
      </c>
      <c r="J75" s="113">
        <v>2</v>
      </c>
      <c r="K75" s="113">
        <v>0</v>
      </c>
      <c r="L75" s="113">
        <v>1</v>
      </c>
      <c r="M75" s="113">
        <v>2</v>
      </c>
      <c r="N75" s="113">
        <v>0</v>
      </c>
      <c r="O75" s="113">
        <v>0</v>
      </c>
      <c r="P75" s="113">
        <v>2</v>
      </c>
      <c r="Q75" s="113">
        <v>0</v>
      </c>
      <c r="R75" s="115"/>
      <c r="S75" s="115"/>
      <c r="T75" s="115"/>
      <c r="U75" s="94" t="s">
        <v>155</v>
      </c>
      <c r="V75" s="225" t="s">
        <v>10</v>
      </c>
      <c r="W75" s="253">
        <v>77985.906</v>
      </c>
      <c r="X75" s="190">
        <v>83842.4</v>
      </c>
      <c r="Y75" s="190">
        <f>82453+999</f>
        <v>83452</v>
      </c>
      <c r="Z75" s="190">
        <f>82453+999</f>
        <v>83452</v>
      </c>
      <c r="AA75" s="190">
        <v>77177</v>
      </c>
      <c r="AB75" s="70">
        <f>W75+X75+Y75+Z75+AA75</f>
        <v>405909.306</v>
      </c>
      <c r="AC75" s="76">
        <v>2022</v>
      </c>
      <c r="AD75" s="13"/>
    </row>
    <row r="76" spans="1:30" s="50" customFormat="1" ht="18.75">
      <c r="A76" s="108"/>
      <c r="B76" s="108"/>
      <c r="C76" s="109"/>
      <c r="D76" s="112"/>
      <c r="E76" s="112"/>
      <c r="F76" s="112"/>
      <c r="G76" s="112"/>
      <c r="H76" s="112"/>
      <c r="I76" s="113"/>
      <c r="J76" s="113"/>
      <c r="K76" s="113"/>
      <c r="L76" s="113"/>
      <c r="M76" s="113"/>
      <c r="N76" s="113"/>
      <c r="O76" s="113"/>
      <c r="P76" s="113"/>
      <c r="Q76" s="113"/>
      <c r="R76" s="115"/>
      <c r="S76" s="115"/>
      <c r="T76" s="115"/>
      <c r="U76" s="68" t="s">
        <v>42</v>
      </c>
      <c r="V76" s="235" t="s">
        <v>35</v>
      </c>
      <c r="W76" s="252">
        <v>8717</v>
      </c>
      <c r="X76" s="207">
        <v>8800</v>
      </c>
      <c r="Y76" s="207">
        <v>8850</v>
      </c>
      <c r="Z76" s="207">
        <v>8850</v>
      </c>
      <c r="AA76" s="207">
        <v>8900</v>
      </c>
      <c r="AB76" s="207">
        <v>8900</v>
      </c>
      <c r="AC76" s="76">
        <v>2022</v>
      </c>
      <c r="AD76" s="13"/>
    </row>
    <row r="77" spans="1:30" s="50" customFormat="1" ht="31.5">
      <c r="A77" s="108">
        <v>6</v>
      </c>
      <c r="B77" s="108">
        <v>7</v>
      </c>
      <c r="C77" s="109">
        <v>5</v>
      </c>
      <c r="D77" s="112">
        <v>0</v>
      </c>
      <c r="E77" s="112">
        <v>7</v>
      </c>
      <c r="F77" s="112">
        <v>0</v>
      </c>
      <c r="G77" s="112">
        <v>2</v>
      </c>
      <c r="H77" s="112">
        <v>0</v>
      </c>
      <c r="I77" s="113">
        <v>1</v>
      </c>
      <c r="J77" s="113">
        <v>2</v>
      </c>
      <c r="K77" s="113">
        <v>0</v>
      </c>
      <c r="L77" s="113">
        <v>1</v>
      </c>
      <c r="M77" s="113">
        <v>2</v>
      </c>
      <c r="N77" s="113">
        <v>0</v>
      </c>
      <c r="O77" s="113">
        <v>0</v>
      </c>
      <c r="P77" s="113">
        <v>3</v>
      </c>
      <c r="Q77" s="113">
        <v>0</v>
      </c>
      <c r="R77" s="115"/>
      <c r="S77" s="115"/>
      <c r="T77" s="115"/>
      <c r="U77" s="91" t="s">
        <v>212</v>
      </c>
      <c r="V77" s="236" t="s">
        <v>10</v>
      </c>
      <c r="W77" s="253">
        <v>23064.399</v>
      </c>
      <c r="X77" s="70">
        <v>19353.6</v>
      </c>
      <c r="Y77" s="70">
        <v>4361.7</v>
      </c>
      <c r="Z77" s="70">
        <v>40999.2</v>
      </c>
      <c r="AA77" s="70">
        <v>12515.7</v>
      </c>
      <c r="AB77" s="70">
        <f>W77+X77+Y77+Z77+AA77</f>
        <v>100294.59899999999</v>
      </c>
      <c r="AC77" s="76">
        <v>2022</v>
      </c>
      <c r="AD77" s="13"/>
    </row>
    <row r="78" spans="1:30" s="50" customFormat="1" ht="63">
      <c r="A78" s="108"/>
      <c r="B78" s="108"/>
      <c r="C78" s="109"/>
      <c r="D78" s="112"/>
      <c r="E78" s="112"/>
      <c r="F78" s="112"/>
      <c r="G78" s="112"/>
      <c r="H78" s="112"/>
      <c r="I78" s="113"/>
      <c r="J78" s="113"/>
      <c r="K78" s="113"/>
      <c r="L78" s="113"/>
      <c r="M78" s="113"/>
      <c r="N78" s="113"/>
      <c r="O78" s="113"/>
      <c r="P78" s="114"/>
      <c r="Q78" s="115"/>
      <c r="R78" s="115"/>
      <c r="S78" s="115"/>
      <c r="T78" s="126"/>
      <c r="U78" s="97" t="s">
        <v>93</v>
      </c>
      <c r="V78" s="239" t="s">
        <v>17</v>
      </c>
      <c r="W78" s="261">
        <f>W77/W18*100</f>
        <v>2.1996847093014256</v>
      </c>
      <c r="X78" s="191">
        <f>X77/X18*100</f>
        <v>1.906528334607071</v>
      </c>
      <c r="Y78" s="191">
        <f>Y77/Y18*100</f>
        <v>0.4360954276818664</v>
      </c>
      <c r="Z78" s="191">
        <f>Z77/Z18*100</f>
        <v>3.927846918280508</v>
      </c>
      <c r="AA78" s="191">
        <f>AA77/AA18*100</f>
        <v>3.193531743945898</v>
      </c>
      <c r="AB78" s="191">
        <v>3.19</v>
      </c>
      <c r="AC78" s="76">
        <v>2022</v>
      </c>
      <c r="AD78" s="13"/>
    </row>
    <row r="79" spans="1:30" s="50" customFormat="1" ht="31.5">
      <c r="A79" s="109">
        <v>6</v>
      </c>
      <c r="B79" s="109">
        <v>7</v>
      </c>
      <c r="C79" s="109">
        <v>5</v>
      </c>
      <c r="D79" s="112">
        <v>0</v>
      </c>
      <c r="E79" s="112">
        <v>7</v>
      </c>
      <c r="F79" s="112">
        <v>0</v>
      </c>
      <c r="G79" s="112">
        <v>2</v>
      </c>
      <c r="H79" s="112">
        <v>0</v>
      </c>
      <c r="I79" s="67">
        <v>1</v>
      </c>
      <c r="J79" s="67">
        <v>2</v>
      </c>
      <c r="K79" s="67">
        <v>0</v>
      </c>
      <c r="L79" s="67">
        <v>1</v>
      </c>
      <c r="M79" s="67">
        <v>4</v>
      </c>
      <c r="N79" s="67">
        <v>0</v>
      </c>
      <c r="O79" s="67">
        <v>6</v>
      </c>
      <c r="P79" s="67">
        <v>7</v>
      </c>
      <c r="Q79" s="67">
        <v>0</v>
      </c>
      <c r="R79" s="67"/>
      <c r="S79" s="127"/>
      <c r="T79" s="127"/>
      <c r="U79" s="132" t="s">
        <v>213</v>
      </c>
      <c r="V79" s="240" t="s">
        <v>10</v>
      </c>
      <c r="W79" s="269">
        <v>119.993</v>
      </c>
      <c r="X79" s="192">
        <v>0</v>
      </c>
      <c r="Y79" s="192">
        <v>0</v>
      </c>
      <c r="Z79" s="192">
        <v>0</v>
      </c>
      <c r="AA79" s="192">
        <v>0</v>
      </c>
      <c r="AB79" s="190">
        <f>SUM(W79:AA79)</f>
        <v>119.993</v>
      </c>
      <c r="AC79" s="76">
        <v>2022</v>
      </c>
      <c r="AD79" s="13"/>
    </row>
    <row r="80" spans="1:30" s="50" customFormat="1" ht="31.5">
      <c r="A80" s="109"/>
      <c r="B80" s="109"/>
      <c r="C80" s="109"/>
      <c r="D80" s="112"/>
      <c r="E80" s="112"/>
      <c r="F80" s="112"/>
      <c r="G80" s="112"/>
      <c r="H80" s="112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127"/>
      <c r="T80" s="134"/>
      <c r="U80" s="97" t="s">
        <v>184</v>
      </c>
      <c r="V80" s="231" t="s">
        <v>35</v>
      </c>
      <c r="W80" s="257">
        <v>1</v>
      </c>
      <c r="X80" s="208">
        <v>0</v>
      </c>
      <c r="Y80" s="208">
        <v>0</v>
      </c>
      <c r="Z80" s="208">
        <v>0</v>
      </c>
      <c r="AA80" s="208">
        <v>0</v>
      </c>
      <c r="AB80" s="177">
        <v>1</v>
      </c>
      <c r="AC80" s="76">
        <v>2022</v>
      </c>
      <c r="AD80" s="13"/>
    </row>
    <row r="81" spans="1:30" s="50" customFormat="1" ht="31.5">
      <c r="A81" s="108">
        <v>6</v>
      </c>
      <c r="B81" s="108">
        <v>7</v>
      </c>
      <c r="C81" s="109">
        <v>5</v>
      </c>
      <c r="D81" s="112">
        <v>0</v>
      </c>
      <c r="E81" s="112">
        <v>7</v>
      </c>
      <c r="F81" s="112">
        <v>0</v>
      </c>
      <c r="G81" s="112">
        <v>2</v>
      </c>
      <c r="H81" s="112">
        <v>0</v>
      </c>
      <c r="I81" s="113">
        <v>1</v>
      </c>
      <c r="J81" s="113">
        <v>2</v>
      </c>
      <c r="K81" s="113">
        <v>0</v>
      </c>
      <c r="L81" s="113">
        <v>1</v>
      </c>
      <c r="M81" s="113">
        <v>2</v>
      </c>
      <c r="N81" s="113">
        <v>0</v>
      </c>
      <c r="O81" s="113">
        <v>0</v>
      </c>
      <c r="P81" s="113">
        <v>5</v>
      </c>
      <c r="Q81" s="113">
        <v>0</v>
      </c>
      <c r="R81" s="113"/>
      <c r="S81" s="115"/>
      <c r="T81" s="115"/>
      <c r="U81" s="132" t="s">
        <v>214</v>
      </c>
      <c r="V81" s="240" t="s">
        <v>10</v>
      </c>
      <c r="W81" s="269">
        <v>3404.812</v>
      </c>
      <c r="X81" s="192">
        <v>0</v>
      </c>
      <c r="Y81" s="192">
        <v>0</v>
      </c>
      <c r="Z81" s="192">
        <v>0</v>
      </c>
      <c r="AA81" s="192">
        <v>0</v>
      </c>
      <c r="AB81" s="190">
        <f>SUM(W81:AA81)</f>
        <v>3404.812</v>
      </c>
      <c r="AC81" s="76">
        <v>2022</v>
      </c>
      <c r="AD81" s="13"/>
    </row>
    <row r="82" spans="1:30" s="50" customFormat="1" ht="63">
      <c r="A82" s="108"/>
      <c r="B82" s="108"/>
      <c r="C82" s="109"/>
      <c r="D82" s="112"/>
      <c r="E82" s="112"/>
      <c r="F82" s="112"/>
      <c r="G82" s="112"/>
      <c r="H82" s="112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5"/>
      <c r="T82" s="126"/>
      <c r="U82" s="97" t="s">
        <v>180</v>
      </c>
      <c r="V82" s="235" t="s">
        <v>17</v>
      </c>
      <c r="W82" s="258">
        <f>W81/W18*100</f>
        <v>0.3247217885211752</v>
      </c>
      <c r="X82" s="208">
        <v>0</v>
      </c>
      <c r="Y82" s="208">
        <v>0</v>
      </c>
      <c r="Z82" s="208">
        <v>0</v>
      </c>
      <c r="AA82" s="208">
        <v>0</v>
      </c>
      <c r="AB82" s="181">
        <v>0.33</v>
      </c>
      <c r="AC82" s="76">
        <v>2022</v>
      </c>
      <c r="AD82" s="13"/>
    </row>
    <row r="83" spans="1:30" s="50" customFormat="1" ht="47.25">
      <c r="A83" s="108">
        <v>6</v>
      </c>
      <c r="B83" s="108">
        <v>7</v>
      </c>
      <c r="C83" s="109">
        <v>5</v>
      </c>
      <c r="D83" s="112">
        <v>0</v>
      </c>
      <c r="E83" s="112">
        <v>7</v>
      </c>
      <c r="F83" s="112">
        <v>0</v>
      </c>
      <c r="G83" s="112">
        <v>2</v>
      </c>
      <c r="H83" s="112">
        <v>0</v>
      </c>
      <c r="I83" s="113">
        <v>1</v>
      </c>
      <c r="J83" s="113">
        <v>2</v>
      </c>
      <c r="K83" s="113">
        <v>0</v>
      </c>
      <c r="L83" s="113">
        <v>1</v>
      </c>
      <c r="M83" s="113">
        <v>2</v>
      </c>
      <c r="N83" s="113">
        <v>0</v>
      </c>
      <c r="O83" s="113">
        <v>0</v>
      </c>
      <c r="P83" s="113">
        <v>6</v>
      </c>
      <c r="Q83" s="113">
        <v>0</v>
      </c>
      <c r="R83" s="113"/>
      <c r="S83" s="115"/>
      <c r="T83" s="115"/>
      <c r="U83" s="132" t="s">
        <v>182</v>
      </c>
      <c r="V83" s="240" t="s">
        <v>10</v>
      </c>
      <c r="W83" s="269">
        <v>1236.088</v>
      </c>
      <c r="X83" s="192">
        <v>0</v>
      </c>
      <c r="Y83" s="192">
        <v>0</v>
      </c>
      <c r="Z83" s="192">
        <v>0</v>
      </c>
      <c r="AA83" s="192">
        <v>0</v>
      </c>
      <c r="AB83" s="190">
        <f>SUM(W83:AA83)</f>
        <v>1236.088</v>
      </c>
      <c r="AC83" s="76">
        <v>2022</v>
      </c>
      <c r="AD83" s="13"/>
    </row>
    <row r="84" spans="1:30" s="50" customFormat="1" ht="63">
      <c r="A84" s="108"/>
      <c r="B84" s="108"/>
      <c r="C84" s="109"/>
      <c r="D84" s="112"/>
      <c r="E84" s="112"/>
      <c r="F84" s="112"/>
      <c r="G84" s="112"/>
      <c r="H84" s="112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5"/>
      <c r="T84" s="126"/>
      <c r="U84" s="97" t="s">
        <v>183</v>
      </c>
      <c r="V84" s="235" t="s">
        <v>17</v>
      </c>
      <c r="W84" s="258">
        <f>W83/W18*100</f>
        <v>0.11788747987541234</v>
      </c>
      <c r="X84" s="208">
        <v>0</v>
      </c>
      <c r="Y84" s="208">
        <v>0</v>
      </c>
      <c r="Z84" s="208">
        <v>0</v>
      </c>
      <c r="AA84" s="208">
        <v>0</v>
      </c>
      <c r="AB84" s="181">
        <v>0.12</v>
      </c>
      <c r="AC84" s="76">
        <v>2022</v>
      </c>
      <c r="AD84" s="13"/>
    </row>
    <row r="85" spans="1:30" s="50" customFormat="1" ht="31.5">
      <c r="A85" s="108">
        <v>6</v>
      </c>
      <c r="B85" s="108">
        <v>7</v>
      </c>
      <c r="C85" s="109">
        <v>5</v>
      </c>
      <c r="D85" s="112">
        <v>0</v>
      </c>
      <c r="E85" s="112">
        <v>7</v>
      </c>
      <c r="F85" s="112">
        <v>0</v>
      </c>
      <c r="G85" s="112">
        <v>2</v>
      </c>
      <c r="H85" s="112">
        <v>0</v>
      </c>
      <c r="I85" s="113">
        <v>1</v>
      </c>
      <c r="J85" s="113">
        <v>2</v>
      </c>
      <c r="K85" s="113">
        <v>0</v>
      </c>
      <c r="L85" s="113">
        <v>1</v>
      </c>
      <c r="M85" s="113">
        <v>2</v>
      </c>
      <c r="N85" s="113">
        <v>0</v>
      </c>
      <c r="O85" s="113">
        <v>0</v>
      </c>
      <c r="P85" s="113">
        <v>7</v>
      </c>
      <c r="Q85" s="113">
        <v>0</v>
      </c>
      <c r="R85" s="113"/>
      <c r="S85" s="115"/>
      <c r="T85" s="115"/>
      <c r="U85" s="132" t="s">
        <v>215</v>
      </c>
      <c r="V85" s="240" t="s">
        <v>10</v>
      </c>
      <c r="W85" s="269">
        <v>750</v>
      </c>
      <c r="X85" s="192">
        <v>0</v>
      </c>
      <c r="Y85" s="192">
        <v>0</v>
      </c>
      <c r="Z85" s="192">
        <v>0</v>
      </c>
      <c r="AA85" s="192">
        <v>0</v>
      </c>
      <c r="AB85" s="190">
        <f>SUM(W85:AA85)</f>
        <v>750</v>
      </c>
      <c r="AC85" s="76">
        <v>2022</v>
      </c>
      <c r="AD85" s="13"/>
    </row>
    <row r="86" spans="1:30" s="50" customFormat="1" ht="31.5">
      <c r="A86" s="108"/>
      <c r="B86" s="108"/>
      <c r="C86" s="109"/>
      <c r="D86" s="112"/>
      <c r="E86" s="112"/>
      <c r="F86" s="112"/>
      <c r="G86" s="112"/>
      <c r="H86" s="112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37"/>
      <c r="T86" s="138"/>
      <c r="U86" s="160" t="s">
        <v>179</v>
      </c>
      <c r="V86" s="241" t="s">
        <v>35</v>
      </c>
      <c r="W86" s="270">
        <v>15</v>
      </c>
      <c r="X86" s="209">
        <v>0</v>
      </c>
      <c r="Y86" s="209">
        <v>0</v>
      </c>
      <c r="Z86" s="177">
        <v>0</v>
      </c>
      <c r="AA86" s="177">
        <v>0</v>
      </c>
      <c r="AB86" s="177">
        <v>15</v>
      </c>
      <c r="AC86" s="82">
        <v>2022</v>
      </c>
      <c r="AD86" s="13"/>
    </row>
    <row r="87" spans="1:30" s="50" customFormat="1" ht="63">
      <c r="A87" s="108">
        <v>6</v>
      </c>
      <c r="B87" s="108">
        <v>7</v>
      </c>
      <c r="C87" s="109">
        <v>5</v>
      </c>
      <c r="D87" s="112">
        <v>0</v>
      </c>
      <c r="E87" s="112">
        <v>7</v>
      </c>
      <c r="F87" s="112">
        <v>0</v>
      </c>
      <c r="G87" s="112">
        <v>2</v>
      </c>
      <c r="H87" s="112">
        <v>0</v>
      </c>
      <c r="I87" s="113">
        <v>1</v>
      </c>
      <c r="J87" s="113">
        <v>2</v>
      </c>
      <c r="K87" s="113">
        <v>0</v>
      </c>
      <c r="L87" s="113">
        <v>1</v>
      </c>
      <c r="M87" s="113" t="s">
        <v>44</v>
      </c>
      <c r="N87" s="113">
        <v>0</v>
      </c>
      <c r="O87" s="113">
        <v>2</v>
      </c>
      <c r="P87" s="113">
        <v>0</v>
      </c>
      <c r="Q87" s="113">
        <v>0</v>
      </c>
      <c r="R87" s="113"/>
      <c r="S87" s="115"/>
      <c r="T87" s="115"/>
      <c r="U87" s="92" t="s">
        <v>239</v>
      </c>
      <c r="V87" s="232" t="s">
        <v>10</v>
      </c>
      <c r="W87" s="255">
        <v>92.5</v>
      </c>
      <c r="X87" s="182">
        <v>0</v>
      </c>
      <c r="Y87" s="182">
        <v>0</v>
      </c>
      <c r="Z87" s="182">
        <v>0</v>
      </c>
      <c r="AA87" s="182">
        <v>0</v>
      </c>
      <c r="AB87" s="194">
        <f aca="true" t="shared" si="6" ref="AB87:AB98">W87+X87+Y87+Z87+AA87</f>
        <v>92.5</v>
      </c>
      <c r="AC87" s="174">
        <v>2022</v>
      </c>
      <c r="AD87" s="13"/>
    </row>
    <row r="88" spans="1:30" s="50" customFormat="1" ht="63">
      <c r="A88" s="108"/>
      <c r="B88" s="108"/>
      <c r="C88" s="109"/>
      <c r="D88" s="112"/>
      <c r="E88" s="112"/>
      <c r="F88" s="112"/>
      <c r="G88" s="112"/>
      <c r="H88" s="112"/>
      <c r="I88" s="113"/>
      <c r="J88" s="113"/>
      <c r="K88" s="113"/>
      <c r="L88" s="113"/>
      <c r="M88" s="113"/>
      <c r="N88" s="113"/>
      <c r="O88" s="113"/>
      <c r="P88" s="113"/>
      <c r="Q88" s="113"/>
      <c r="R88" s="135"/>
      <c r="S88" s="142"/>
      <c r="T88" s="142"/>
      <c r="U88" s="97" t="s">
        <v>241</v>
      </c>
      <c r="V88" s="233" t="s">
        <v>17</v>
      </c>
      <c r="W88" s="258">
        <f>W87/W89*100</f>
        <v>9.998919035779915</v>
      </c>
      <c r="X88" s="181">
        <v>0</v>
      </c>
      <c r="Y88" s="181">
        <v>0</v>
      </c>
      <c r="Z88" s="181">
        <v>0</v>
      </c>
      <c r="AA88" s="181">
        <v>0</v>
      </c>
      <c r="AB88" s="195">
        <f t="shared" si="6"/>
        <v>9.998919035779915</v>
      </c>
      <c r="AC88" s="174">
        <v>2022</v>
      </c>
      <c r="AD88" s="13"/>
    </row>
    <row r="89" spans="1:30" s="50" customFormat="1" ht="63">
      <c r="A89" s="108">
        <v>6</v>
      </c>
      <c r="B89" s="108">
        <v>7</v>
      </c>
      <c r="C89" s="109">
        <v>5</v>
      </c>
      <c r="D89" s="112">
        <v>0</v>
      </c>
      <c r="E89" s="112">
        <v>7</v>
      </c>
      <c r="F89" s="112">
        <v>0</v>
      </c>
      <c r="G89" s="112">
        <v>2</v>
      </c>
      <c r="H89" s="112">
        <v>0</v>
      </c>
      <c r="I89" s="113">
        <v>1</v>
      </c>
      <c r="J89" s="113">
        <v>2</v>
      </c>
      <c r="K89" s="113">
        <v>0</v>
      </c>
      <c r="L89" s="113">
        <v>1</v>
      </c>
      <c r="M89" s="113">
        <v>1</v>
      </c>
      <c r="N89" s="113">
        <v>0</v>
      </c>
      <c r="O89" s="113">
        <v>2</v>
      </c>
      <c r="P89" s="113">
        <v>0</v>
      </c>
      <c r="Q89" s="113">
        <v>0</v>
      </c>
      <c r="R89" s="113"/>
      <c r="S89" s="142"/>
      <c r="T89" s="142"/>
      <c r="U89" s="92" t="s">
        <v>240</v>
      </c>
      <c r="V89" s="229" t="s">
        <v>10</v>
      </c>
      <c r="W89" s="255">
        <v>925.1</v>
      </c>
      <c r="X89" s="182">
        <v>0</v>
      </c>
      <c r="Y89" s="182">
        <v>0</v>
      </c>
      <c r="Z89" s="182">
        <v>0</v>
      </c>
      <c r="AA89" s="182">
        <v>0</v>
      </c>
      <c r="AB89" s="194">
        <f t="shared" si="6"/>
        <v>925.1</v>
      </c>
      <c r="AC89" s="174">
        <v>2022</v>
      </c>
      <c r="AD89" s="13"/>
    </row>
    <row r="90" spans="1:30" s="50" customFormat="1" ht="63">
      <c r="A90" s="108"/>
      <c r="B90" s="108"/>
      <c r="C90" s="109"/>
      <c r="D90" s="112"/>
      <c r="E90" s="112"/>
      <c r="F90" s="112"/>
      <c r="G90" s="112"/>
      <c r="H90" s="112"/>
      <c r="I90" s="113"/>
      <c r="J90" s="113"/>
      <c r="K90" s="113"/>
      <c r="L90" s="113"/>
      <c r="M90" s="113"/>
      <c r="N90" s="113"/>
      <c r="O90" s="113"/>
      <c r="P90" s="113"/>
      <c r="Q90" s="113"/>
      <c r="R90" s="135"/>
      <c r="S90" s="142"/>
      <c r="T90" s="142"/>
      <c r="U90" s="97" t="s">
        <v>242</v>
      </c>
      <c r="V90" s="231" t="s">
        <v>35</v>
      </c>
      <c r="W90" s="259">
        <v>30</v>
      </c>
      <c r="X90" s="181">
        <v>0</v>
      </c>
      <c r="Y90" s="181">
        <v>0</v>
      </c>
      <c r="Z90" s="181">
        <v>0</v>
      </c>
      <c r="AA90" s="181">
        <v>0</v>
      </c>
      <c r="AB90" s="196">
        <f t="shared" si="6"/>
        <v>30</v>
      </c>
      <c r="AC90" s="174">
        <v>2022</v>
      </c>
      <c r="AD90" s="13"/>
    </row>
    <row r="91" spans="1:30" s="50" customFormat="1" ht="63">
      <c r="A91" s="108">
        <v>6</v>
      </c>
      <c r="B91" s="108">
        <v>7</v>
      </c>
      <c r="C91" s="109">
        <v>5</v>
      </c>
      <c r="D91" s="112">
        <v>0</v>
      </c>
      <c r="E91" s="112">
        <v>7</v>
      </c>
      <c r="F91" s="112">
        <v>0</v>
      </c>
      <c r="G91" s="112">
        <v>2</v>
      </c>
      <c r="H91" s="112">
        <v>0</v>
      </c>
      <c r="I91" s="113">
        <v>1</v>
      </c>
      <c r="J91" s="113">
        <v>2</v>
      </c>
      <c r="K91" s="113">
        <v>0</v>
      </c>
      <c r="L91" s="113">
        <v>1</v>
      </c>
      <c r="M91" s="113">
        <v>1</v>
      </c>
      <c r="N91" s="113">
        <v>0</v>
      </c>
      <c r="O91" s="113">
        <v>3</v>
      </c>
      <c r="P91" s="113">
        <v>9</v>
      </c>
      <c r="Q91" s="113">
        <v>0</v>
      </c>
      <c r="R91" s="113"/>
      <c r="S91" s="142"/>
      <c r="T91" s="142"/>
      <c r="U91" s="92" t="s">
        <v>247</v>
      </c>
      <c r="V91" s="229" t="s">
        <v>10</v>
      </c>
      <c r="W91" s="255">
        <v>3154.6</v>
      </c>
      <c r="X91" s="182">
        <v>0</v>
      </c>
      <c r="Y91" s="182">
        <v>0</v>
      </c>
      <c r="Z91" s="182">
        <v>0</v>
      </c>
      <c r="AA91" s="182">
        <v>0</v>
      </c>
      <c r="AB91" s="194">
        <f t="shared" si="6"/>
        <v>3154.6</v>
      </c>
      <c r="AC91" s="174">
        <v>2022</v>
      </c>
      <c r="AD91" s="13"/>
    </row>
    <row r="92" spans="1:30" s="50" customFormat="1" ht="63">
      <c r="A92" s="108"/>
      <c r="B92" s="108"/>
      <c r="C92" s="109"/>
      <c r="D92" s="112"/>
      <c r="E92" s="112"/>
      <c r="F92" s="112"/>
      <c r="G92" s="112"/>
      <c r="H92" s="112"/>
      <c r="I92" s="113"/>
      <c r="J92" s="113"/>
      <c r="K92" s="113"/>
      <c r="L92" s="113"/>
      <c r="M92" s="113"/>
      <c r="N92" s="113"/>
      <c r="O92" s="113"/>
      <c r="P92" s="113"/>
      <c r="Q92" s="113"/>
      <c r="R92" s="135"/>
      <c r="S92" s="142"/>
      <c r="T92" s="142"/>
      <c r="U92" s="97" t="s">
        <v>248</v>
      </c>
      <c r="V92" s="231" t="s">
        <v>35</v>
      </c>
      <c r="W92" s="259">
        <v>1</v>
      </c>
      <c r="X92" s="210"/>
      <c r="Y92" s="210"/>
      <c r="Z92" s="210"/>
      <c r="AA92" s="210"/>
      <c r="AB92" s="196">
        <f t="shared" si="6"/>
        <v>1</v>
      </c>
      <c r="AC92" s="174">
        <v>2022</v>
      </c>
      <c r="AD92" s="13"/>
    </row>
    <row r="93" spans="1:30" s="50" customFormat="1" ht="63">
      <c r="A93" s="108">
        <v>6</v>
      </c>
      <c r="B93" s="108">
        <v>7</v>
      </c>
      <c r="C93" s="109">
        <v>5</v>
      </c>
      <c r="D93" s="112">
        <v>0</v>
      </c>
      <c r="E93" s="112">
        <v>7</v>
      </c>
      <c r="F93" s="112">
        <v>0</v>
      </c>
      <c r="G93" s="112">
        <v>2</v>
      </c>
      <c r="H93" s="112">
        <v>0</v>
      </c>
      <c r="I93" s="113">
        <v>1</v>
      </c>
      <c r="J93" s="113">
        <v>2</v>
      </c>
      <c r="K93" s="113">
        <v>0</v>
      </c>
      <c r="L93" s="113">
        <v>1</v>
      </c>
      <c r="M93" s="113" t="s">
        <v>44</v>
      </c>
      <c r="N93" s="113">
        <v>0</v>
      </c>
      <c r="O93" s="113">
        <v>3</v>
      </c>
      <c r="P93" s="113">
        <v>9</v>
      </c>
      <c r="Q93" s="113">
        <v>0</v>
      </c>
      <c r="R93" s="113"/>
      <c r="S93" s="142"/>
      <c r="T93" s="142"/>
      <c r="U93" s="92" t="s">
        <v>256</v>
      </c>
      <c r="V93" s="229" t="s">
        <v>10</v>
      </c>
      <c r="W93" s="255">
        <v>788.639</v>
      </c>
      <c r="X93" s="182">
        <v>1298.9</v>
      </c>
      <c r="Y93" s="182">
        <v>0</v>
      </c>
      <c r="Z93" s="182">
        <v>0</v>
      </c>
      <c r="AA93" s="182">
        <v>0</v>
      </c>
      <c r="AB93" s="194">
        <f t="shared" si="6"/>
        <v>2087.539</v>
      </c>
      <c r="AC93" s="174">
        <v>2022</v>
      </c>
      <c r="AD93" s="13"/>
    </row>
    <row r="94" spans="1:30" s="50" customFormat="1" ht="63">
      <c r="A94" s="108"/>
      <c r="B94" s="108"/>
      <c r="C94" s="109"/>
      <c r="D94" s="112"/>
      <c r="E94" s="112"/>
      <c r="F94" s="112"/>
      <c r="G94" s="112"/>
      <c r="H94" s="112"/>
      <c r="I94" s="113"/>
      <c r="J94" s="113"/>
      <c r="K94" s="113"/>
      <c r="L94" s="113"/>
      <c r="M94" s="113"/>
      <c r="N94" s="113"/>
      <c r="O94" s="113"/>
      <c r="P94" s="113"/>
      <c r="Q94" s="113"/>
      <c r="R94" s="135"/>
      <c r="S94" s="142"/>
      <c r="T94" s="142"/>
      <c r="U94" s="97" t="s">
        <v>249</v>
      </c>
      <c r="V94" s="231" t="s">
        <v>35</v>
      </c>
      <c r="W94" s="259">
        <v>1</v>
      </c>
      <c r="X94" s="189">
        <v>1</v>
      </c>
      <c r="Y94" s="181">
        <v>0</v>
      </c>
      <c r="Z94" s="181">
        <v>0</v>
      </c>
      <c r="AA94" s="181">
        <v>0</v>
      </c>
      <c r="AB94" s="196">
        <f t="shared" si="6"/>
        <v>2</v>
      </c>
      <c r="AC94" s="174">
        <v>2022</v>
      </c>
      <c r="AD94" s="13"/>
    </row>
    <row r="95" spans="1:30" s="50" customFormat="1" ht="47.25">
      <c r="A95" s="108">
        <v>6</v>
      </c>
      <c r="B95" s="108">
        <v>7</v>
      </c>
      <c r="C95" s="109">
        <v>5</v>
      </c>
      <c r="D95" s="112">
        <v>0</v>
      </c>
      <c r="E95" s="112">
        <v>7</v>
      </c>
      <c r="F95" s="112">
        <v>0</v>
      </c>
      <c r="G95" s="112">
        <v>2</v>
      </c>
      <c r="H95" s="112">
        <v>0</v>
      </c>
      <c r="I95" s="113">
        <v>1</v>
      </c>
      <c r="J95" s="113">
        <v>2</v>
      </c>
      <c r="K95" s="113">
        <v>0</v>
      </c>
      <c r="L95" s="113">
        <v>1</v>
      </c>
      <c r="M95" s="113">
        <v>1</v>
      </c>
      <c r="N95" s="113">
        <v>0</v>
      </c>
      <c r="O95" s="113">
        <v>4</v>
      </c>
      <c r="P95" s="113">
        <v>4</v>
      </c>
      <c r="Q95" s="113">
        <v>0</v>
      </c>
      <c r="R95" s="113"/>
      <c r="S95" s="142"/>
      <c r="T95" s="142"/>
      <c r="U95" s="92" t="s">
        <v>250</v>
      </c>
      <c r="V95" s="229" t="s">
        <v>10</v>
      </c>
      <c r="W95" s="255">
        <v>150</v>
      </c>
      <c r="X95" s="182">
        <v>0</v>
      </c>
      <c r="Y95" s="182">
        <v>0</v>
      </c>
      <c r="Z95" s="182">
        <v>0</v>
      </c>
      <c r="AA95" s="182">
        <v>0</v>
      </c>
      <c r="AB95" s="194">
        <f t="shared" si="6"/>
        <v>150</v>
      </c>
      <c r="AC95" s="174">
        <v>2022</v>
      </c>
      <c r="AD95" s="13"/>
    </row>
    <row r="96" spans="1:30" s="50" customFormat="1" ht="63">
      <c r="A96" s="108"/>
      <c r="B96" s="108"/>
      <c r="C96" s="109"/>
      <c r="D96" s="112"/>
      <c r="E96" s="112"/>
      <c r="F96" s="112"/>
      <c r="G96" s="112"/>
      <c r="H96" s="112"/>
      <c r="I96" s="113"/>
      <c r="J96" s="113"/>
      <c r="K96" s="113"/>
      <c r="L96" s="113"/>
      <c r="M96" s="113"/>
      <c r="N96" s="113"/>
      <c r="O96" s="113"/>
      <c r="P96" s="113"/>
      <c r="Q96" s="113"/>
      <c r="R96" s="135"/>
      <c r="S96" s="142"/>
      <c r="T96" s="142"/>
      <c r="U96" s="97" t="s">
        <v>251</v>
      </c>
      <c r="V96" s="231" t="s">
        <v>35</v>
      </c>
      <c r="W96" s="259">
        <v>1</v>
      </c>
      <c r="X96" s="181">
        <v>0</v>
      </c>
      <c r="Y96" s="181">
        <v>0</v>
      </c>
      <c r="Z96" s="181">
        <v>0</v>
      </c>
      <c r="AA96" s="181">
        <v>0</v>
      </c>
      <c r="AB96" s="196">
        <f t="shared" si="6"/>
        <v>1</v>
      </c>
      <c r="AC96" s="174">
        <v>2022</v>
      </c>
      <c r="AD96" s="13"/>
    </row>
    <row r="97" spans="1:30" s="50" customFormat="1" ht="47.25">
      <c r="A97" s="108">
        <v>6</v>
      </c>
      <c r="B97" s="108">
        <v>7</v>
      </c>
      <c r="C97" s="109">
        <v>5</v>
      </c>
      <c r="D97" s="112">
        <v>0</v>
      </c>
      <c r="E97" s="112">
        <v>7</v>
      </c>
      <c r="F97" s="112">
        <v>0</v>
      </c>
      <c r="G97" s="112">
        <v>2</v>
      </c>
      <c r="H97" s="112">
        <v>0</v>
      </c>
      <c r="I97" s="113">
        <v>1</v>
      </c>
      <c r="J97" s="113">
        <v>2</v>
      </c>
      <c r="K97" s="113">
        <v>0</v>
      </c>
      <c r="L97" s="113">
        <v>1</v>
      </c>
      <c r="M97" s="113" t="s">
        <v>44</v>
      </c>
      <c r="N97" s="113">
        <v>0</v>
      </c>
      <c r="O97" s="113">
        <v>4</v>
      </c>
      <c r="P97" s="113">
        <v>4</v>
      </c>
      <c r="Q97" s="113">
        <v>0</v>
      </c>
      <c r="R97" s="113"/>
      <c r="S97" s="142"/>
      <c r="T97" s="142"/>
      <c r="U97" s="92" t="s">
        <v>257</v>
      </c>
      <c r="V97" s="229" t="s">
        <v>10</v>
      </c>
      <c r="W97" s="255">
        <v>150</v>
      </c>
      <c r="X97" s="182">
        <v>4276.4</v>
      </c>
      <c r="Y97" s="182">
        <v>0</v>
      </c>
      <c r="Z97" s="182">
        <v>0</v>
      </c>
      <c r="AA97" s="182">
        <v>0</v>
      </c>
      <c r="AB97" s="194">
        <f t="shared" si="6"/>
        <v>4426.4</v>
      </c>
      <c r="AC97" s="174">
        <v>2022</v>
      </c>
      <c r="AD97" s="13"/>
    </row>
    <row r="98" spans="1:30" s="50" customFormat="1" ht="63">
      <c r="A98" s="108"/>
      <c r="B98" s="108"/>
      <c r="C98" s="109"/>
      <c r="D98" s="112"/>
      <c r="E98" s="112"/>
      <c r="F98" s="112"/>
      <c r="G98" s="112"/>
      <c r="H98" s="112"/>
      <c r="I98" s="113"/>
      <c r="J98" s="113"/>
      <c r="K98" s="113"/>
      <c r="L98" s="113"/>
      <c r="M98" s="113"/>
      <c r="N98" s="113"/>
      <c r="O98" s="113"/>
      <c r="P98" s="113"/>
      <c r="Q98" s="113"/>
      <c r="R98" s="135"/>
      <c r="S98" s="142"/>
      <c r="T98" s="142"/>
      <c r="U98" s="97" t="s">
        <v>252</v>
      </c>
      <c r="V98" s="231" t="s">
        <v>35</v>
      </c>
      <c r="W98" s="259">
        <v>1</v>
      </c>
      <c r="X98" s="189">
        <v>2</v>
      </c>
      <c r="Y98" s="181">
        <v>0</v>
      </c>
      <c r="Z98" s="181">
        <v>0</v>
      </c>
      <c r="AA98" s="181">
        <v>0</v>
      </c>
      <c r="AB98" s="196">
        <f t="shared" si="6"/>
        <v>3</v>
      </c>
      <c r="AC98" s="174">
        <v>2022</v>
      </c>
      <c r="AD98" s="13"/>
    </row>
    <row r="99" spans="1:30" s="50" customFormat="1" ht="31.5">
      <c r="A99" s="108">
        <v>6</v>
      </c>
      <c r="B99" s="108">
        <v>7</v>
      </c>
      <c r="C99" s="109">
        <v>5</v>
      </c>
      <c r="D99" s="112"/>
      <c r="E99" s="112"/>
      <c r="F99" s="112"/>
      <c r="G99" s="112"/>
      <c r="H99" s="112"/>
      <c r="I99" s="113"/>
      <c r="J99" s="113"/>
      <c r="K99" s="113"/>
      <c r="L99" s="113"/>
      <c r="M99" s="113"/>
      <c r="N99" s="113"/>
      <c r="O99" s="113"/>
      <c r="P99" s="114"/>
      <c r="Q99" s="115"/>
      <c r="R99" s="126"/>
      <c r="S99" s="142"/>
      <c r="T99" s="142"/>
      <c r="U99" s="151" t="s">
        <v>131</v>
      </c>
      <c r="V99" s="242" t="s">
        <v>10</v>
      </c>
      <c r="W99" s="264">
        <f aca="true" t="shared" si="7" ref="W99:AB99">W107+W110</f>
        <v>6978.8</v>
      </c>
      <c r="X99" s="180">
        <f t="shared" si="7"/>
        <v>5539</v>
      </c>
      <c r="Y99" s="180">
        <f t="shared" si="7"/>
        <v>5539</v>
      </c>
      <c r="Z99" s="180">
        <f t="shared" si="7"/>
        <v>5539</v>
      </c>
      <c r="AA99" s="180">
        <f t="shared" si="7"/>
        <v>5078</v>
      </c>
      <c r="AB99" s="180">
        <f t="shared" si="7"/>
        <v>28673.8</v>
      </c>
      <c r="AC99" s="174">
        <v>2022</v>
      </c>
      <c r="AD99" s="13"/>
    </row>
    <row r="100" spans="1:30" s="50" customFormat="1" ht="63">
      <c r="A100" s="108">
        <v>6</v>
      </c>
      <c r="B100" s="108">
        <v>7</v>
      </c>
      <c r="C100" s="109">
        <v>5</v>
      </c>
      <c r="D100" s="112"/>
      <c r="E100" s="112"/>
      <c r="F100" s="112"/>
      <c r="G100" s="112"/>
      <c r="H100" s="112"/>
      <c r="I100" s="113"/>
      <c r="J100" s="113"/>
      <c r="K100" s="113"/>
      <c r="L100" s="113"/>
      <c r="M100" s="113"/>
      <c r="N100" s="113"/>
      <c r="O100" s="113"/>
      <c r="P100" s="114"/>
      <c r="Q100" s="115"/>
      <c r="R100" s="115"/>
      <c r="S100" s="139"/>
      <c r="T100" s="139"/>
      <c r="U100" s="161" t="s">
        <v>83</v>
      </c>
      <c r="V100" s="236" t="s">
        <v>17</v>
      </c>
      <c r="W100" s="271">
        <v>96</v>
      </c>
      <c r="X100" s="197">
        <v>96</v>
      </c>
      <c r="Y100" s="197">
        <v>96</v>
      </c>
      <c r="Z100" s="197">
        <v>96</v>
      </c>
      <c r="AA100" s="197">
        <v>96</v>
      </c>
      <c r="AB100" s="203">
        <v>96</v>
      </c>
      <c r="AC100" s="76">
        <v>2022</v>
      </c>
      <c r="AD100" s="13"/>
    </row>
    <row r="101" spans="1:30" s="50" customFormat="1" ht="34.5" customHeight="1">
      <c r="A101" s="108">
        <v>6</v>
      </c>
      <c r="B101" s="108">
        <v>7</v>
      </c>
      <c r="C101" s="109">
        <v>5</v>
      </c>
      <c r="D101" s="112"/>
      <c r="E101" s="112"/>
      <c r="F101" s="112"/>
      <c r="G101" s="112"/>
      <c r="H101" s="112"/>
      <c r="I101" s="113"/>
      <c r="J101" s="113"/>
      <c r="K101" s="113"/>
      <c r="L101" s="113"/>
      <c r="M101" s="113"/>
      <c r="N101" s="113"/>
      <c r="O101" s="113"/>
      <c r="P101" s="114"/>
      <c r="Q101" s="115"/>
      <c r="R101" s="115"/>
      <c r="S101" s="115"/>
      <c r="T101" s="115"/>
      <c r="U101" s="68" t="s">
        <v>84</v>
      </c>
      <c r="V101" s="226" t="s">
        <v>17</v>
      </c>
      <c r="W101" s="226">
        <v>96</v>
      </c>
      <c r="X101" s="73">
        <v>96</v>
      </c>
      <c r="Y101" s="73">
        <v>96.5</v>
      </c>
      <c r="Z101" s="73">
        <v>97</v>
      </c>
      <c r="AA101" s="73">
        <v>98</v>
      </c>
      <c r="AB101" s="176">
        <v>98</v>
      </c>
      <c r="AC101" s="76">
        <v>2022</v>
      </c>
      <c r="AD101" s="13"/>
    </row>
    <row r="102" spans="1:30" s="50" customFormat="1" ht="31.5">
      <c r="A102" s="108">
        <v>6</v>
      </c>
      <c r="B102" s="108">
        <v>7</v>
      </c>
      <c r="C102" s="109">
        <v>5</v>
      </c>
      <c r="D102" s="112"/>
      <c r="E102" s="112"/>
      <c r="F102" s="112"/>
      <c r="G102" s="112"/>
      <c r="H102" s="112"/>
      <c r="I102" s="113"/>
      <c r="J102" s="113"/>
      <c r="K102" s="113"/>
      <c r="L102" s="113"/>
      <c r="M102" s="113"/>
      <c r="N102" s="113"/>
      <c r="O102" s="113"/>
      <c r="P102" s="114"/>
      <c r="Q102" s="115"/>
      <c r="R102" s="115"/>
      <c r="S102" s="115"/>
      <c r="T102" s="115"/>
      <c r="U102" s="68" t="s">
        <v>85</v>
      </c>
      <c r="V102" s="225" t="s">
        <v>17</v>
      </c>
      <c r="W102" s="266">
        <v>4</v>
      </c>
      <c r="X102" s="199">
        <v>4</v>
      </c>
      <c r="Y102" s="204">
        <v>3.5</v>
      </c>
      <c r="Z102" s="204">
        <v>3</v>
      </c>
      <c r="AA102" s="204">
        <v>2</v>
      </c>
      <c r="AB102" s="202">
        <v>2</v>
      </c>
      <c r="AC102" s="76">
        <v>2022</v>
      </c>
      <c r="AD102" s="13"/>
    </row>
    <row r="103" spans="1:30" s="50" customFormat="1" ht="63">
      <c r="A103" s="108"/>
      <c r="B103" s="108"/>
      <c r="C103" s="109"/>
      <c r="D103" s="112"/>
      <c r="E103" s="112"/>
      <c r="F103" s="112"/>
      <c r="G103" s="112"/>
      <c r="H103" s="112"/>
      <c r="I103" s="113"/>
      <c r="J103" s="113"/>
      <c r="K103" s="113"/>
      <c r="L103" s="113"/>
      <c r="M103" s="113"/>
      <c r="N103" s="113"/>
      <c r="O103" s="113"/>
      <c r="P103" s="114"/>
      <c r="Q103" s="115"/>
      <c r="R103" s="115"/>
      <c r="S103" s="115"/>
      <c r="T103" s="115"/>
      <c r="U103" s="68" t="s">
        <v>86</v>
      </c>
      <c r="V103" s="228" t="s">
        <v>17</v>
      </c>
      <c r="W103" s="272">
        <v>98</v>
      </c>
      <c r="X103" s="201">
        <v>98</v>
      </c>
      <c r="Y103" s="201">
        <v>98</v>
      </c>
      <c r="Z103" s="201">
        <v>98</v>
      </c>
      <c r="AA103" s="201">
        <v>98</v>
      </c>
      <c r="AB103" s="201">
        <v>98</v>
      </c>
      <c r="AC103" s="76">
        <v>2022</v>
      </c>
      <c r="AD103" s="13"/>
    </row>
    <row r="104" spans="1:30" s="50" customFormat="1" ht="31.5">
      <c r="A104" s="108"/>
      <c r="B104" s="108"/>
      <c r="C104" s="109"/>
      <c r="D104" s="112"/>
      <c r="E104" s="112"/>
      <c r="F104" s="112"/>
      <c r="G104" s="112"/>
      <c r="H104" s="112"/>
      <c r="I104" s="113"/>
      <c r="J104" s="113"/>
      <c r="K104" s="113"/>
      <c r="L104" s="113"/>
      <c r="M104" s="113"/>
      <c r="N104" s="113"/>
      <c r="O104" s="113"/>
      <c r="P104" s="114"/>
      <c r="Q104" s="115"/>
      <c r="R104" s="115"/>
      <c r="S104" s="115"/>
      <c r="T104" s="115"/>
      <c r="U104" s="93" t="s">
        <v>121</v>
      </c>
      <c r="V104" s="228" t="s">
        <v>17</v>
      </c>
      <c r="W104" s="273">
        <v>100</v>
      </c>
      <c r="X104" s="201">
        <v>100</v>
      </c>
      <c r="Y104" s="201">
        <v>100</v>
      </c>
      <c r="Z104" s="201">
        <v>100</v>
      </c>
      <c r="AA104" s="201">
        <v>100</v>
      </c>
      <c r="AB104" s="201">
        <v>100</v>
      </c>
      <c r="AC104" s="76">
        <v>2022</v>
      </c>
      <c r="AD104" s="13"/>
    </row>
    <row r="105" spans="1:30" s="50" customFormat="1" ht="31.5">
      <c r="A105" s="108"/>
      <c r="B105" s="108"/>
      <c r="C105" s="109"/>
      <c r="D105" s="112"/>
      <c r="E105" s="112"/>
      <c r="F105" s="112"/>
      <c r="G105" s="112"/>
      <c r="H105" s="112"/>
      <c r="I105" s="113"/>
      <c r="J105" s="113"/>
      <c r="K105" s="113"/>
      <c r="L105" s="113"/>
      <c r="M105" s="113"/>
      <c r="N105" s="113"/>
      <c r="O105" s="113"/>
      <c r="P105" s="114"/>
      <c r="Q105" s="115"/>
      <c r="R105" s="115"/>
      <c r="S105" s="115"/>
      <c r="T105" s="115"/>
      <c r="U105" s="93" t="s">
        <v>122</v>
      </c>
      <c r="V105" s="228" t="s">
        <v>17</v>
      </c>
      <c r="W105" s="273">
        <v>1</v>
      </c>
      <c r="X105" s="201">
        <v>1</v>
      </c>
      <c r="Y105" s="201">
        <v>1</v>
      </c>
      <c r="Z105" s="201">
        <v>1</v>
      </c>
      <c r="AA105" s="201">
        <v>1</v>
      </c>
      <c r="AB105" s="201">
        <v>1</v>
      </c>
      <c r="AC105" s="76">
        <v>2022</v>
      </c>
      <c r="AD105" s="13"/>
    </row>
    <row r="106" spans="1:30" s="50" customFormat="1" ht="47.25">
      <c r="A106" s="108"/>
      <c r="B106" s="108"/>
      <c r="C106" s="109"/>
      <c r="D106" s="112"/>
      <c r="E106" s="112"/>
      <c r="F106" s="112"/>
      <c r="G106" s="112"/>
      <c r="H106" s="112"/>
      <c r="I106" s="113"/>
      <c r="J106" s="113"/>
      <c r="K106" s="113"/>
      <c r="L106" s="113"/>
      <c r="M106" s="113"/>
      <c r="N106" s="113"/>
      <c r="O106" s="113"/>
      <c r="P106" s="114"/>
      <c r="Q106" s="115"/>
      <c r="R106" s="115"/>
      <c r="S106" s="115"/>
      <c r="T106" s="115"/>
      <c r="U106" s="93" t="s">
        <v>123</v>
      </c>
      <c r="V106" s="228" t="s">
        <v>17</v>
      </c>
      <c r="W106" s="273">
        <v>99</v>
      </c>
      <c r="X106" s="201">
        <v>99</v>
      </c>
      <c r="Y106" s="201">
        <v>99</v>
      </c>
      <c r="Z106" s="201">
        <v>99</v>
      </c>
      <c r="AA106" s="201">
        <v>99</v>
      </c>
      <c r="AB106" s="201">
        <v>99</v>
      </c>
      <c r="AC106" s="76">
        <v>2022</v>
      </c>
      <c r="AD106" s="13"/>
    </row>
    <row r="107" spans="1:30" s="50" customFormat="1" ht="31.5">
      <c r="A107" s="108">
        <v>6</v>
      </c>
      <c r="B107" s="108">
        <v>7</v>
      </c>
      <c r="C107" s="109">
        <v>5</v>
      </c>
      <c r="D107" s="112">
        <v>0</v>
      </c>
      <c r="E107" s="112">
        <v>7</v>
      </c>
      <c r="F107" s="112">
        <v>0</v>
      </c>
      <c r="G107" s="112">
        <v>2</v>
      </c>
      <c r="H107" s="112">
        <v>0</v>
      </c>
      <c r="I107" s="113">
        <v>1</v>
      </c>
      <c r="J107" s="113">
        <v>2</v>
      </c>
      <c r="K107" s="113">
        <v>0</v>
      </c>
      <c r="L107" s="113">
        <v>2</v>
      </c>
      <c r="M107" s="120" t="s">
        <v>44</v>
      </c>
      <c r="N107" s="113">
        <v>0</v>
      </c>
      <c r="O107" s="113">
        <v>2</v>
      </c>
      <c r="P107" s="113">
        <v>5</v>
      </c>
      <c r="Q107" s="113">
        <v>0</v>
      </c>
      <c r="R107" s="115"/>
      <c r="S107" s="115"/>
      <c r="T107" s="115"/>
      <c r="U107" s="92" t="s">
        <v>185</v>
      </c>
      <c r="V107" s="243" t="s">
        <v>10</v>
      </c>
      <c r="W107" s="255">
        <v>5078</v>
      </c>
      <c r="X107" s="182">
        <v>5539</v>
      </c>
      <c r="Y107" s="182">
        <v>5539</v>
      </c>
      <c r="Z107" s="182">
        <v>5539</v>
      </c>
      <c r="AA107" s="182">
        <v>5078</v>
      </c>
      <c r="AB107" s="182">
        <f>SUM(W107:AA107)</f>
        <v>26773</v>
      </c>
      <c r="AC107" s="76">
        <v>2022</v>
      </c>
      <c r="AD107" s="13"/>
    </row>
    <row r="108" spans="1:30" s="50" customFormat="1" ht="63">
      <c r="A108" s="108"/>
      <c r="B108" s="108"/>
      <c r="C108" s="109"/>
      <c r="D108" s="112"/>
      <c r="E108" s="112"/>
      <c r="F108" s="112"/>
      <c r="G108" s="112"/>
      <c r="H108" s="112"/>
      <c r="I108" s="113"/>
      <c r="J108" s="113"/>
      <c r="K108" s="113"/>
      <c r="L108" s="113"/>
      <c r="M108" s="120"/>
      <c r="N108" s="113"/>
      <c r="O108" s="113"/>
      <c r="P108" s="113"/>
      <c r="Q108" s="113"/>
      <c r="R108" s="115"/>
      <c r="S108" s="115"/>
      <c r="T108" s="115"/>
      <c r="U108" s="68" t="s">
        <v>45</v>
      </c>
      <c r="V108" s="244" t="s">
        <v>17</v>
      </c>
      <c r="W108" s="258">
        <f>W107/W18*100</f>
        <v>0.48429612034688785</v>
      </c>
      <c r="X108" s="181">
        <f>X107/X18*100</f>
        <v>0.5456483778412577</v>
      </c>
      <c r="Y108" s="181">
        <f>Y107/Y18*100</f>
        <v>0.5538052992938207</v>
      </c>
      <c r="Z108" s="181">
        <f>Z107/Z18*100</f>
        <v>0.5306528927480472</v>
      </c>
      <c r="AA108" s="181">
        <f>AA107/AA18*100</f>
        <v>1.295712920232769</v>
      </c>
      <c r="AB108" s="181">
        <v>1.29</v>
      </c>
      <c r="AC108" s="76">
        <v>2022</v>
      </c>
      <c r="AD108" s="13"/>
    </row>
    <row r="109" spans="1:30" s="50" customFormat="1" ht="31.5">
      <c r="A109" s="108"/>
      <c r="B109" s="108"/>
      <c r="C109" s="109"/>
      <c r="D109" s="112"/>
      <c r="E109" s="112"/>
      <c r="F109" s="112"/>
      <c r="G109" s="112"/>
      <c r="H109" s="112"/>
      <c r="I109" s="113"/>
      <c r="J109" s="113"/>
      <c r="K109" s="113"/>
      <c r="L109" s="113"/>
      <c r="M109" s="120"/>
      <c r="N109" s="113"/>
      <c r="O109" s="113"/>
      <c r="P109" s="136"/>
      <c r="Q109" s="136"/>
      <c r="R109" s="137"/>
      <c r="S109" s="137"/>
      <c r="T109" s="137"/>
      <c r="U109" s="68" t="s">
        <v>46</v>
      </c>
      <c r="V109" s="245" t="s">
        <v>35</v>
      </c>
      <c r="W109" s="257">
        <v>17</v>
      </c>
      <c r="X109" s="177">
        <v>17</v>
      </c>
      <c r="Y109" s="177">
        <v>17</v>
      </c>
      <c r="Z109" s="177">
        <v>17</v>
      </c>
      <c r="AA109" s="177">
        <v>17</v>
      </c>
      <c r="AB109" s="177">
        <v>17</v>
      </c>
      <c r="AC109" s="76">
        <v>2022</v>
      </c>
      <c r="AD109" s="13"/>
    </row>
    <row r="110" spans="1:30" s="50" customFormat="1" ht="94.5">
      <c r="A110" s="108">
        <v>6</v>
      </c>
      <c r="B110" s="108">
        <v>7</v>
      </c>
      <c r="C110" s="109">
        <v>5</v>
      </c>
      <c r="D110" s="112">
        <v>0</v>
      </c>
      <c r="E110" s="112">
        <v>7</v>
      </c>
      <c r="F110" s="112">
        <v>0</v>
      </c>
      <c r="G110" s="112">
        <v>2</v>
      </c>
      <c r="H110" s="112">
        <v>0</v>
      </c>
      <c r="I110" s="113">
        <v>1</v>
      </c>
      <c r="J110" s="113">
        <v>2</v>
      </c>
      <c r="K110" s="113">
        <v>0</v>
      </c>
      <c r="L110" s="113">
        <v>2</v>
      </c>
      <c r="M110" s="120">
        <v>1</v>
      </c>
      <c r="N110" s="113">
        <v>0</v>
      </c>
      <c r="O110" s="135">
        <v>2</v>
      </c>
      <c r="P110" s="141">
        <v>5</v>
      </c>
      <c r="Q110" s="141">
        <v>0</v>
      </c>
      <c r="R110" s="142"/>
      <c r="S110" s="142"/>
      <c r="T110" s="142"/>
      <c r="U110" s="157" t="s">
        <v>216</v>
      </c>
      <c r="V110" s="243" t="s">
        <v>10</v>
      </c>
      <c r="W110" s="255">
        <v>1900.8</v>
      </c>
      <c r="X110" s="182">
        <v>0</v>
      </c>
      <c r="Y110" s="182">
        <v>0</v>
      </c>
      <c r="Z110" s="182">
        <v>0</v>
      </c>
      <c r="AA110" s="182">
        <v>0</v>
      </c>
      <c r="AB110" s="182">
        <f>SUM(W110:AA110)</f>
        <v>1900.8</v>
      </c>
      <c r="AC110" s="76">
        <v>2022</v>
      </c>
      <c r="AD110" s="13"/>
    </row>
    <row r="111" spans="1:30" s="50" customFormat="1" ht="18.75">
      <c r="A111" s="108"/>
      <c r="B111" s="108"/>
      <c r="C111" s="109"/>
      <c r="D111" s="112"/>
      <c r="E111" s="112"/>
      <c r="F111" s="112"/>
      <c r="G111" s="112"/>
      <c r="H111" s="112"/>
      <c r="I111" s="113"/>
      <c r="J111" s="113"/>
      <c r="K111" s="113"/>
      <c r="L111" s="113"/>
      <c r="M111" s="120"/>
      <c r="N111" s="113"/>
      <c r="O111" s="135"/>
      <c r="P111" s="141"/>
      <c r="Q111" s="141"/>
      <c r="R111" s="142"/>
      <c r="S111" s="142"/>
      <c r="T111" s="142"/>
      <c r="U111" s="69" t="s">
        <v>231</v>
      </c>
      <c r="V111" s="245" t="s">
        <v>35</v>
      </c>
      <c r="W111" s="257">
        <v>17</v>
      </c>
      <c r="X111" s="181">
        <v>0</v>
      </c>
      <c r="Y111" s="181">
        <v>0</v>
      </c>
      <c r="Z111" s="181">
        <v>0</v>
      </c>
      <c r="AA111" s="181">
        <v>0</v>
      </c>
      <c r="AB111" s="177">
        <f>SUM(W111:AA111)</f>
        <v>17</v>
      </c>
      <c r="AC111" s="76">
        <v>2022</v>
      </c>
      <c r="AD111" s="13"/>
    </row>
    <row r="112" spans="1:30" s="50" customFormat="1" ht="47.25">
      <c r="A112" s="108"/>
      <c r="B112" s="108"/>
      <c r="C112" s="109"/>
      <c r="D112" s="112"/>
      <c r="E112" s="112"/>
      <c r="F112" s="112"/>
      <c r="G112" s="112"/>
      <c r="H112" s="112"/>
      <c r="I112" s="113"/>
      <c r="J112" s="113"/>
      <c r="K112" s="113"/>
      <c r="L112" s="113"/>
      <c r="M112" s="120"/>
      <c r="N112" s="113"/>
      <c r="O112" s="113"/>
      <c r="P112" s="146"/>
      <c r="Q112" s="146"/>
      <c r="R112" s="139"/>
      <c r="S112" s="140"/>
      <c r="T112" s="159"/>
      <c r="U112" s="69" t="s">
        <v>232</v>
      </c>
      <c r="V112" s="244" t="s">
        <v>17</v>
      </c>
      <c r="W112" s="258">
        <v>100</v>
      </c>
      <c r="X112" s="181">
        <v>0</v>
      </c>
      <c r="Y112" s="181">
        <v>0</v>
      </c>
      <c r="Z112" s="181">
        <v>0</v>
      </c>
      <c r="AA112" s="181">
        <v>0</v>
      </c>
      <c r="AB112" s="181">
        <v>100</v>
      </c>
      <c r="AC112" s="76">
        <v>2022</v>
      </c>
      <c r="AD112" s="13"/>
    </row>
    <row r="113" spans="1:30" s="50" customFormat="1" ht="31.5">
      <c r="A113" s="108"/>
      <c r="B113" s="108"/>
      <c r="C113" s="109"/>
      <c r="D113" s="112"/>
      <c r="E113" s="112"/>
      <c r="F113" s="112"/>
      <c r="G113" s="112"/>
      <c r="H113" s="112"/>
      <c r="I113" s="113"/>
      <c r="J113" s="113"/>
      <c r="K113" s="113"/>
      <c r="L113" s="113"/>
      <c r="M113" s="120"/>
      <c r="N113" s="113"/>
      <c r="O113" s="113"/>
      <c r="P113" s="113"/>
      <c r="Q113" s="113"/>
      <c r="R113" s="115"/>
      <c r="S113" s="126"/>
      <c r="T113" s="158"/>
      <c r="U113" s="69" t="s">
        <v>233</v>
      </c>
      <c r="V113" s="244" t="s">
        <v>17</v>
      </c>
      <c r="W113" s="258">
        <v>100</v>
      </c>
      <c r="X113" s="181">
        <v>0</v>
      </c>
      <c r="Y113" s="181">
        <v>0</v>
      </c>
      <c r="Z113" s="181">
        <v>0</v>
      </c>
      <c r="AA113" s="181">
        <v>0</v>
      </c>
      <c r="AB113" s="181">
        <v>100</v>
      </c>
      <c r="AC113" s="76">
        <v>2022</v>
      </c>
      <c r="AD113" s="13"/>
    </row>
    <row r="114" spans="1:30" s="50" customFormat="1" ht="31.5">
      <c r="A114" s="108"/>
      <c r="B114" s="108"/>
      <c r="C114" s="109"/>
      <c r="D114" s="112"/>
      <c r="E114" s="112"/>
      <c r="F114" s="112"/>
      <c r="G114" s="112"/>
      <c r="H114" s="112"/>
      <c r="I114" s="113"/>
      <c r="J114" s="113"/>
      <c r="K114" s="113"/>
      <c r="L114" s="113"/>
      <c r="M114" s="120"/>
      <c r="N114" s="113"/>
      <c r="O114" s="113"/>
      <c r="P114" s="113"/>
      <c r="Q114" s="113"/>
      <c r="R114" s="115"/>
      <c r="S114" s="126"/>
      <c r="T114" s="158"/>
      <c r="U114" s="69" t="s">
        <v>234</v>
      </c>
      <c r="V114" s="244" t="s">
        <v>17</v>
      </c>
      <c r="W114" s="258">
        <v>100</v>
      </c>
      <c r="X114" s="181">
        <v>0</v>
      </c>
      <c r="Y114" s="181">
        <v>0</v>
      </c>
      <c r="Z114" s="181">
        <v>0</v>
      </c>
      <c r="AA114" s="181">
        <v>0</v>
      </c>
      <c r="AB114" s="181">
        <v>100</v>
      </c>
      <c r="AC114" s="76">
        <v>2022</v>
      </c>
      <c r="AD114" s="13"/>
    </row>
    <row r="115" spans="1:30" s="50" customFormat="1" ht="47.25">
      <c r="A115" s="108">
        <v>6</v>
      </c>
      <c r="B115" s="108">
        <v>7</v>
      </c>
      <c r="C115" s="109">
        <v>5</v>
      </c>
      <c r="D115" s="112"/>
      <c r="E115" s="112"/>
      <c r="F115" s="112"/>
      <c r="G115" s="112"/>
      <c r="H115" s="112"/>
      <c r="I115" s="113"/>
      <c r="J115" s="113"/>
      <c r="K115" s="113"/>
      <c r="L115" s="113"/>
      <c r="M115" s="113"/>
      <c r="N115" s="113"/>
      <c r="O115" s="113"/>
      <c r="P115" s="114"/>
      <c r="Q115" s="115"/>
      <c r="R115" s="115"/>
      <c r="S115" s="115"/>
      <c r="T115" s="115"/>
      <c r="U115" s="99" t="s">
        <v>227</v>
      </c>
      <c r="V115" s="235" t="s">
        <v>60</v>
      </c>
      <c r="W115" s="226">
        <v>1</v>
      </c>
      <c r="X115" s="73">
        <v>1</v>
      </c>
      <c r="Y115" s="73">
        <v>1</v>
      </c>
      <c r="Z115" s="73">
        <v>1</v>
      </c>
      <c r="AA115" s="73">
        <v>1</v>
      </c>
      <c r="AB115" s="73">
        <v>1</v>
      </c>
      <c r="AC115" s="76">
        <v>2022</v>
      </c>
      <c r="AD115" s="13"/>
    </row>
    <row r="116" spans="1:30" s="50" customFormat="1" ht="47.25">
      <c r="A116" s="108"/>
      <c r="B116" s="108"/>
      <c r="C116" s="109"/>
      <c r="D116" s="112"/>
      <c r="E116" s="112"/>
      <c r="F116" s="112"/>
      <c r="G116" s="112"/>
      <c r="H116" s="112"/>
      <c r="I116" s="113"/>
      <c r="J116" s="113"/>
      <c r="K116" s="113"/>
      <c r="L116" s="113"/>
      <c r="M116" s="113"/>
      <c r="N116" s="113"/>
      <c r="O116" s="113"/>
      <c r="P116" s="114"/>
      <c r="Q116" s="115"/>
      <c r="R116" s="115"/>
      <c r="S116" s="115"/>
      <c r="T116" s="115"/>
      <c r="U116" s="68" t="s">
        <v>63</v>
      </c>
      <c r="V116" s="245" t="s">
        <v>35</v>
      </c>
      <c r="W116" s="274">
        <v>30</v>
      </c>
      <c r="X116" s="75">
        <v>30</v>
      </c>
      <c r="Y116" s="75">
        <v>30</v>
      </c>
      <c r="Z116" s="75">
        <v>30</v>
      </c>
      <c r="AA116" s="75">
        <v>30</v>
      </c>
      <c r="AB116" s="75">
        <v>30</v>
      </c>
      <c r="AC116" s="76">
        <v>2022</v>
      </c>
      <c r="AD116" s="13"/>
    </row>
    <row r="117" spans="1:30" s="50" customFormat="1" ht="31.5">
      <c r="A117" s="108">
        <v>6</v>
      </c>
      <c r="B117" s="108">
        <v>7</v>
      </c>
      <c r="C117" s="109">
        <v>5</v>
      </c>
      <c r="D117" s="112"/>
      <c r="E117" s="112"/>
      <c r="F117" s="112"/>
      <c r="G117" s="112"/>
      <c r="H117" s="112"/>
      <c r="I117" s="113"/>
      <c r="J117" s="113"/>
      <c r="K117" s="113"/>
      <c r="L117" s="113"/>
      <c r="M117" s="113"/>
      <c r="N117" s="113"/>
      <c r="O117" s="113"/>
      <c r="P117" s="114"/>
      <c r="Q117" s="115"/>
      <c r="R117" s="115"/>
      <c r="S117" s="115"/>
      <c r="T117" s="115"/>
      <c r="U117" s="95" t="s">
        <v>132</v>
      </c>
      <c r="V117" s="238" t="s">
        <v>10</v>
      </c>
      <c r="W117" s="264">
        <f aca="true" t="shared" si="8" ref="W117:AB117">W123+W125</f>
        <v>322</v>
      </c>
      <c r="X117" s="180">
        <f t="shared" si="8"/>
        <v>42</v>
      </c>
      <c r="Y117" s="180">
        <f t="shared" si="8"/>
        <v>0</v>
      </c>
      <c r="Z117" s="180">
        <f t="shared" si="8"/>
        <v>0</v>
      </c>
      <c r="AA117" s="180">
        <f t="shared" si="8"/>
        <v>0</v>
      </c>
      <c r="AB117" s="180">
        <f t="shared" si="8"/>
        <v>364</v>
      </c>
      <c r="AC117" s="76">
        <v>2022</v>
      </c>
      <c r="AD117" s="13"/>
    </row>
    <row r="118" spans="1:30" s="50" customFormat="1" ht="31.5">
      <c r="A118" s="108">
        <v>6</v>
      </c>
      <c r="B118" s="108">
        <v>7</v>
      </c>
      <c r="C118" s="109">
        <v>5</v>
      </c>
      <c r="D118" s="112"/>
      <c r="E118" s="112"/>
      <c r="F118" s="112"/>
      <c r="G118" s="112"/>
      <c r="H118" s="112"/>
      <c r="I118" s="113"/>
      <c r="J118" s="113"/>
      <c r="K118" s="113"/>
      <c r="L118" s="113"/>
      <c r="M118" s="113"/>
      <c r="N118" s="113"/>
      <c r="O118" s="113"/>
      <c r="P118" s="114"/>
      <c r="Q118" s="115"/>
      <c r="R118" s="115"/>
      <c r="S118" s="115"/>
      <c r="T118" s="115"/>
      <c r="U118" s="68" t="s">
        <v>87</v>
      </c>
      <c r="V118" s="225" t="s">
        <v>17</v>
      </c>
      <c r="W118" s="271">
        <v>99</v>
      </c>
      <c r="X118" s="197">
        <v>99.5</v>
      </c>
      <c r="Y118" s="197">
        <v>99.8</v>
      </c>
      <c r="Z118" s="197">
        <v>99.8</v>
      </c>
      <c r="AA118" s="197">
        <v>99.8</v>
      </c>
      <c r="AB118" s="198">
        <v>99.8</v>
      </c>
      <c r="AC118" s="76">
        <v>2022</v>
      </c>
      <c r="AD118" s="13"/>
    </row>
    <row r="119" spans="1:30" s="50" customFormat="1" ht="31.5">
      <c r="A119" s="108">
        <v>6</v>
      </c>
      <c r="B119" s="108">
        <v>7</v>
      </c>
      <c r="C119" s="109">
        <v>5</v>
      </c>
      <c r="D119" s="112"/>
      <c r="E119" s="112"/>
      <c r="F119" s="112"/>
      <c r="G119" s="112"/>
      <c r="H119" s="112"/>
      <c r="I119" s="113"/>
      <c r="J119" s="113"/>
      <c r="K119" s="113"/>
      <c r="L119" s="113"/>
      <c r="M119" s="113"/>
      <c r="N119" s="113"/>
      <c r="O119" s="113"/>
      <c r="P119" s="114"/>
      <c r="Q119" s="115"/>
      <c r="R119" s="115"/>
      <c r="S119" s="115"/>
      <c r="T119" s="115"/>
      <c r="U119" s="68" t="s">
        <v>88</v>
      </c>
      <c r="V119" s="225" t="s">
        <v>17</v>
      </c>
      <c r="W119" s="266">
        <v>10.5</v>
      </c>
      <c r="X119" s="199">
        <v>10.5</v>
      </c>
      <c r="Y119" s="199">
        <v>10.5</v>
      </c>
      <c r="Z119" s="199">
        <v>10.5</v>
      </c>
      <c r="AA119" s="199">
        <v>10.5</v>
      </c>
      <c r="AB119" s="200">
        <v>10.5</v>
      </c>
      <c r="AC119" s="76">
        <v>2022</v>
      </c>
      <c r="AD119" s="13"/>
    </row>
    <row r="120" spans="1:30" s="50" customFormat="1" ht="31.5">
      <c r="A120" s="108">
        <v>6</v>
      </c>
      <c r="B120" s="108">
        <v>7</v>
      </c>
      <c r="C120" s="109">
        <v>5</v>
      </c>
      <c r="D120" s="112"/>
      <c r="E120" s="112"/>
      <c r="F120" s="112"/>
      <c r="G120" s="112"/>
      <c r="H120" s="112"/>
      <c r="I120" s="113"/>
      <c r="J120" s="113"/>
      <c r="K120" s="113"/>
      <c r="L120" s="113"/>
      <c r="M120" s="113"/>
      <c r="N120" s="113"/>
      <c r="O120" s="113"/>
      <c r="P120" s="114"/>
      <c r="Q120" s="115"/>
      <c r="R120" s="115"/>
      <c r="S120" s="115"/>
      <c r="T120" s="115"/>
      <c r="U120" s="68" t="s">
        <v>89</v>
      </c>
      <c r="V120" s="225" t="s">
        <v>17</v>
      </c>
      <c r="W120" s="266">
        <v>96</v>
      </c>
      <c r="X120" s="199">
        <v>97</v>
      </c>
      <c r="Y120" s="199">
        <v>98</v>
      </c>
      <c r="Z120" s="199">
        <v>99</v>
      </c>
      <c r="AA120" s="199">
        <v>99</v>
      </c>
      <c r="AB120" s="200">
        <v>99</v>
      </c>
      <c r="AC120" s="76">
        <v>2022</v>
      </c>
      <c r="AD120" s="13"/>
    </row>
    <row r="121" spans="1:30" s="50" customFormat="1" ht="31.5">
      <c r="A121" s="108"/>
      <c r="B121" s="108"/>
      <c r="C121" s="109"/>
      <c r="D121" s="112"/>
      <c r="E121" s="112"/>
      <c r="F121" s="112"/>
      <c r="G121" s="112"/>
      <c r="H121" s="112"/>
      <c r="I121" s="113"/>
      <c r="J121" s="113"/>
      <c r="K121" s="113"/>
      <c r="L121" s="113"/>
      <c r="M121" s="113"/>
      <c r="N121" s="113"/>
      <c r="O121" s="113"/>
      <c r="P121" s="114"/>
      <c r="Q121" s="115"/>
      <c r="R121" s="115"/>
      <c r="S121" s="115"/>
      <c r="T121" s="115"/>
      <c r="U121" s="68" t="s">
        <v>90</v>
      </c>
      <c r="V121" s="225" t="s">
        <v>17</v>
      </c>
      <c r="W121" s="272">
        <v>3.5</v>
      </c>
      <c r="X121" s="199">
        <v>3.5</v>
      </c>
      <c r="Y121" s="199">
        <v>3.5</v>
      </c>
      <c r="Z121" s="199">
        <v>3.5</v>
      </c>
      <c r="AA121" s="199">
        <v>4</v>
      </c>
      <c r="AB121" s="202">
        <v>4</v>
      </c>
      <c r="AC121" s="76">
        <v>2022</v>
      </c>
      <c r="AD121" s="13"/>
    </row>
    <row r="122" spans="1:30" s="50" customFormat="1" ht="31.5">
      <c r="A122" s="108"/>
      <c r="B122" s="108"/>
      <c r="C122" s="109"/>
      <c r="D122" s="112"/>
      <c r="E122" s="112"/>
      <c r="F122" s="112"/>
      <c r="G122" s="112"/>
      <c r="H122" s="112"/>
      <c r="I122" s="113"/>
      <c r="J122" s="113"/>
      <c r="K122" s="113"/>
      <c r="L122" s="113"/>
      <c r="M122" s="113"/>
      <c r="N122" s="113"/>
      <c r="O122" s="113"/>
      <c r="P122" s="114"/>
      <c r="Q122" s="115"/>
      <c r="R122" s="115"/>
      <c r="S122" s="115"/>
      <c r="T122" s="115"/>
      <c r="U122" s="68" t="s">
        <v>91</v>
      </c>
      <c r="V122" s="225" t="s">
        <v>17</v>
      </c>
      <c r="W122" s="272">
        <v>25</v>
      </c>
      <c r="X122" s="199">
        <v>26</v>
      </c>
      <c r="Y122" s="199">
        <v>26</v>
      </c>
      <c r="Z122" s="199">
        <v>26</v>
      </c>
      <c r="AA122" s="199">
        <v>27</v>
      </c>
      <c r="AB122" s="202">
        <v>27</v>
      </c>
      <c r="AC122" s="76">
        <v>2022</v>
      </c>
      <c r="AD122" s="13"/>
    </row>
    <row r="123" spans="1:30" s="50" customFormat="1" ht="63">
      <c r="A123" s="108">
        <v>6</v>
      </c>
      <c r="B123" s="108">
        <v>7</v>
      </c>
      <c r="C123" s="109">
        <v>5</v>
      </c>
      <c r="D123" s="112">
        <v>0</v>
      </c>
      <c r="E123" s="112">
        <v>7</v>
      </c>
      <c r="F123" s="112">
        <v>0</v>
      </c>
      <c r="G123" s="112">
        <v>2</v>
      </c>
      <c r="H123" s="112">
        <v>0</v>
      </c>
      <c r="I123" s="113">
        <v>1</v>
      </c>
      <c r="J123" s="113">
        <v>2</v>
      </c>
      <c r="K123" s="113">
        <v>0</v>
      </c>
      <c r="L123" s="113">
        <v>3</v>
      </c>
      <c r="M123" s="120">
        <v>1</v>
      </c>
      <c r="N123" s="113">
        <v>0</v>
      </c>
      <c r="O123" s="113">
        <v>6</v>
      </c>
      <c r="P123" s="113">
        <v>6</v>
      </c>
      <c r="Q123" s="113">
        <v>0</v>
      </c>
      <c r="R123" s="115"/>
      <c r="S123" s="115"/>
      <c r="T123" s="115"/>
      <c r="U123" s="92" t="s">
        <v>217</v>
      </c>
      <c r="V123" s="243" t="s">
        <v>10</v>
      </c>
      <c r="W123" s="255">
        <v>289.8</v>
      </c>
      <c r="X123" s="182">
        <v>0</v>
      </c>
      <c r="Y123" s="182">
        <v>0</v>
      </c>
      <c r="Z123" s="182">
        <v>0</v>
      </c>
      <c r="AA123" s="182">
        <v>0</v>
      </c>
      <c r="AB123" s="182">
        <f>SUM(W123:AA123)</f>
        <v>289.8</v>
      </c>
      <c r="AC123" s="76">
        <v>2022</v>
      </c>
      <c r="AD123" s="13"/>
    </row>
    <row r="124" spans="1:30" s="50" customFormat="1" ht="31.5">
      <c r="A124" s="108"/>
      <c r="B124" s="108"/>
      <c r="C124" s="109"/>
      <c r="D124" s="112"/>
      <c r="E124" s="112"/>
      <c r="F124" s="112"/>
      <c r="G124" s="112"/>
      <c r="H124" s="112"/>
      <c r="I124" s="113"/>
      <c r="J124" s="113"/>
      <c r="K124" s="113"/>
      <c r="L124" s="113"/>
      <c r="M124" s="120"/>
      <c r="N124" s="113"/>
      <c r="O124" s="113"/>
      <c r="P124" s="113"/>
      <c r="Q124" s="113"/>
      <c r="R124" s="115"/>
      <c r="S124" s="115"/>
      <c r="T124" s="115"/>
      <c r="U124" s="69" t="s">
        <v>186</v>
      </c>
      <c r="V124" s="244" t="s">
        <v>17</v>
      </c>
      <c r="W124" s="258">
        <v>10</v>
      </c>
      <c r="X124" s="181">
        <v>0</v>
      </c>
      <c r="Y124" s="181">
        <v>0</v>
      </c>
      <c r="Z124" s="181">
        <v>0</v>
      </c>
      <c r="AA124" s="181">
        <v>0</v>
      </c>
      <c r="AB124" s="181">
        <v>10</v>
      </c>
      <c r="AC124" s="76">
        <v>2022</v>
      </c>
      <c r="AD124" s="13"/>
    </row>
    <row r="125" spans="1:30" s="50" customFormat="1" ht="66.75" customHeight="1">
      <c r="A125" s="108">
        <v>6</v>
      </c>
      <c r="B125" s="108">
        <v>7</v>
      </c>
      <c r="C125" s="109">
        <v>5</v>
      </c>
      <c r="D125" s="112">
        <v>0</v>
      </c>
      <c r="E125" s="112">
        <v>7</v>
      </c>
      <c r="F125" s="112">
        <v>0</v>
      </c>
      <c r="G125" s="112">
        <v>2</v>
      </c>
      <c r="H125" s="112">
        <v>0</v>
      </c>
      <c r="I125" s="113">
        <v>1</v>
      </c>
      <c r="J125" s="113">
        <v>2</v>
      </c>
      <c r="K125" s="113">
        <v>0</v>
      </c>
      <c r="L125" s="113">
        <v>3</v>
      </c>
      <c r="M125" s="120" t="s">
        <v>44</v>
      </c>
      <c r="N125" s="113">
        <v>0</v>
      </c>
      <c r="O125" s="113">
        <v>6</v>
      </c>
      <c r="P125" s="113">
        <v>6</v>
      </c>
      <c r="Q125" s="113">
        <v>0</v>
      </c>
      <c r="R125" s="115"/>
      <c r="S125" s="115"/>
      <c r="T125" s="115"/>
      <c r="U125" s="92" t="s">
        <v>187</v>
      </c>
      <c r="V125" s="243" t="s">
        <v>10</v>
      </c>
      <c r="W125" s="255">
        <v>32.2</v>
      </c>
      <c r="X125" s="182">
        <v>42</v>
      </c>
      <c r="Y125" s="182">
        <v>0</v>
      </c>
      <c r="Z125" s="182">
        <v>0</v>
      </c>
      <c r="AA125" s="182">
        <v>0</v>
      </c>
      <c r="AB125" s="182">
        <f>SUM(W125:AA125)</f>
        <v>74.2</v>
      </c>
      <c r="AC125" s="76">
        <v>2022</v>
      </c>
      <c r="AD125" s="13"/>
    </row>
    <row r="126" spans="1:30" s="50" customFormat="1" ht="63">
      <c r="A126" s="108"/>
      <c r="B126" s="108"/>
      <c r="C126" s="109"/>
      <c r="D126" s="112"/>
      <c r="E126" s="112"/>
      <c r="F126" s="112"/>
      <c r="G126" s="112"/>
      <c r="H126" s="112"/>
      <c r="I126" s="113"/>
      <c r="J126" s="113"/>
      <c r="K126" s="113"/>
      <c r="L126" s="113"/>
      <c r="M126" s="120"/>
      <c r="N126" s="113"/>
      <c r="O126" s="113"/>
      <c r="P126" s="113"/>
      <c r="Q126" s="113"/>
      <c r="R126" s="115"/>
      <c r="S126" s="115"/>
      <c r="T126" s="115"/>
      <c r="U126" s="69" t="s">
        <v>188</v>
      </c>
      <c r="V126" s="244" t="s">
        <v>35</v>
      </c>
      <c r="W126" s="257">
        <v>14</v>
      </c>
      <c r="X126" s="177">
        <v>14</v>
      </c>
      <c r="Y126" s="181">
        <v>0</v>
      </c>
      <c r="Z126" s="181">
        <v>0</v>
      </c>
      <c r="AA126" s="181">
        <v>0</v>
      </c>
      <c r="AB126" s="177">
        <v>14</v>
      </c>
      <c r="AC126" s="76">
        <v>2022</v>
      </c>
      <c r="AD126" s="13"/>
    </row>
    <row r="127" spans="1:30" s="50" customFormat="1" ht="47.25">
      <c r="A127" s="108">
        <v>6</v>
      </c>
      <c r="B127" s="108">
        <v>7</v>
      </c>
      <c r="C127" s="109">
        <v>5</v>
      </c>
      <c r="D127" s="112"/>
      <c r="E127" s="112"/>
      <c r="F127" s="112"/>
      <c r="G127" s="112"/>
      <c r="H127" s="112"/>
      <c r="I127" s="113"/>
      <c r="J127" s="113"/>
      <c r="K127" s="113"/>
      <c r="L127" s="113"/>
      <c r="M127" s="113"/>
      <c r="N127" s="113"/>
      <c r="O127" s="113"/>
      <c r="P127" s="114"/>
      <c r="Q127" s="115"/>
      <c r="R127" s="115"/>
      <c r="S127" s="115"/>
      <c r="T127" s="115"/>
      <c r="U127" s="68" t="s">
        <v>228</v>
      </c>
      <c r="V127" s="235" t="s">
        <v>60</v>
      </c>
      <c r="W127" s="226">
        <v>1</v>
      </c>
      <c r="X127" s="73">
        <v>1</v>
      </c>
      <c r="Y127" s="73">
        <v>1</v>
      </c>
      <c r="Z127" s="73">
        <v>1</v>
      </c>
      <c r="AA127" s="73">
        <v>1</v>
      </c>
      <c r="AB127" s="73">
        <v>1</v>
      </c>
      <c r="AC127" s="76">
        <v>2022</v>
      </c>
      <c r="AD127" s="13"/>
    </row>
    <row r="128" spans="1:30" s="50" customFormat="1" ht="31.5">
      <c r="A128" s="108"/>
      <c r="B128" s="108"/>
      <c r="C128" s="109"/>
      <c r="D128" s="112"/>
      <c r="E128" s="112"/>
      <c r="F128" s="112"/>
      <c r="G128" s="112"/>
      <c r="H128" s="112"/>
      <c r="I128" s="113"/>
      <c r="J128" s="113"/>
      <c r="K128" s="113"/>
      <c r="L128" s="113"/>
      <c r="M128" s="113"/>
      <c r="N128" s="113"/>
      <c r="O128" s="113"/>
      <c r="P128" s="114"/>
      <c r="Q128" s="115"/>
      <c r="R128" s="115"/>
      <c r="S128" s="115"/>
      <c r="T128" s="115"/>
      <c r="U128" s="69" t="s">
        <v>124</v>
      </c>
      <c r="V128" s="245" t="s">
        <v>43</v>
      </c>
      <c r="W128" s="266">
        <v>70</v>
      </c>
      <c r="X128" s="199">
        <v>70</v>
      </c>
      <c r="Y128" s="199">
        <v>70</v>
      </c>
      <c r="Z128" s="199">
        <v>70</v>
      </c>
      <c r="AA128" s="199">
        <v>70</v>
      </c>
      <c r="AB128" s="199">
        <v>70</v>
      </c>
      <c r="AC128" s="76">
        <v>2022</v>
      </c>
      <c r="AD128" s="13"/>
    </row>
    <row r="129" spans="1:30" s="50" customFormat="1" ht="47.25">
      <c r="A129" s="108">
        <v>6</v>
      </c>
      <c r="B129" s="108">
        <v>7</v>
      </c>
      <c r="C129" s="109">
        <v>5</v>
      </c>
      <c r="D129" s="112"/>
      <c r="E129" s="112"/>
      <c r="F129" s="112"/>
      <c r="G129" s="112"/>
      <c r="H129" s="112"/>
      <c r="I129" s="113"/>
      <c r="J129" s="113"/>
      <c r="K129" s="113"/>
      <c r="L129" s="113"/>
      <c r="M129" s="113"/>
      <c r="N129" s="113"/>
      <c r="O129" s="113"/>
      <c r="P129" s="114"/>
      <c r="Q129" s="115"/>
      <c r="R129" s="115"/>
      <c r="S129" s="115"/>
      <c r="T129" s="115"/>
      <c r="U129" s="68" t="s">
        <v>229</v>
      </c>
      <c r="V129" s="235" t="s">
        <v>60</v>
      </c>
      <c r="W129" s="226">
        <v>1</v>
      </c>
      <c r="X129" s="73">
        <v>1</v>
      </c>
      <c r="Y129" s="73">
        <v>1</v>
      </c>
      <c r="Z129" s="73">
        <v>1</v>
      </c>
      <c r="AA129" s="73">
        <v>1</v>
      </c>
      <c r="AB129" s="73">
        <v>1</v>
      </c>
      <c r="AC129" s="76">
        <v>2022</v>
      </c>
      <c r="AD129" s="13"/>
    </row>
    <row r="130" spans="1:30" s="50" customFormat="1" ht="47.25">
      <c r="A130" s="108"/>
      <c r="B130" s="108"/>
      <c r="C130" s="109"/>
      <c r="D130" s="112"/>
      <c r="E130" s="112"/>
      <c r="F130" s="112"/>
      <c r="G130" s="112"/>
      <c r="H130" s="112"/>
      <c r="I130" s="113"/>
      <c r="J130" s="113"/>
      <c r="K130" s="113"/>
      <c r="L130" s="113"/>
      <c r="M130" s="113"/>
      <c r="N130" s="113"/>
      <c r="O130" s="113"/>
      <c r="P130" s="114"/>
      <c r="Q130" s="115"/>
      <c r="R130" s="115"/>
      <c r="S130" s="115"/>
      <c r="T130" s="115"/>
      <c r="U130" s="69" t="s">
        <v>125</v>
      </c>
      <c r="V130" s="245" t="s">
        <v>35</v>
      </c>
      <c r="W130" s="266">
        <v>1160</v>
      </c>
      <c r="X130" s="199">
        <v>1200</v>
      </c>
      <c r="Y130" s="199">
        <v>1200</v>
      </c>
      <c r="Z130" s="199">
        <v>1200</v>
      </c>
      <c r="AA130" s="199">
        <v>1200</v>
      </c>
      <c r="AB130" s="199">
        <v>1200</v>
      </c>
      <c r="AC130" s="76">
        <v>2022</v>
      </c>
      <c r="AD130" s="13"/>
    </row>
    <row r="131" spans="1:30" s="50" customFormat="1" ht="47.25">
      <c r="A131" s="108"/>
      <c r="B131" s="108"/>
      <c r="C131" s="109"/>
      <c r="D131" s="112"/>
      <c r="E131" s="112"/>
      <c r="F131" s="112"/>
      <c r="G131" s="112"/>
      <c r="H131" s="112"/>
      <c r="I131" s="113"/>
      <c r="J131" s="113"/>
      <c r="K131" s="113"/>
      <c r="L131" s="113"/>
      <c r="M131" s="113"/>
      <c r="N131" s="113"/>
      <c r="O131" s="113"/>
      <c r="P131" s="114"/>
      <c r="Q131" s="115"/>
      <c r="R131" s="115"/>
      <c r="S131" s="115"/>
      <c r="T131" s="126"/>
      <c r="U131" s="100" t="s">
        <v>133</v>
      </c>
      <c r="V131" s="227" t="s">
        <v>10</v>
      </c>
      <c r="W131" s="275">
        <f aca="true" t="shared" si="9" ref="W131:AB131">W135+W137+W139+W141+W143</f>
        <v>21815.8</v>
      </c>
      <c r="X131" s="224">
        <f t="shared" si="9"/>
        <v>14101</v>
      </c>
      <c r="Y131" s="224">
        <f t="shared" si="9"/>
        <v>13684</v>
      </c>
      <c r="Z131" s="224">
        <f t="shared" si="9"/>
        <v>13684</v>
      </c>
      <c r="AA131" s="224">
        <f t="shared" si="9"/>
        <v>13205</v>
      </c>
      <c r="AB131" s="224">
        <f t="shared" si="9"/>
        <v>76489.8</v>
      </c>
      <c r="AC131" s="76">
        <v>2022</v>
      </c>
      <c r="AD131" s="13"/>
    </row>
    <row r="132" spans="1:30" s="50" customFormat="1" ht="31.5">
      <c r="A132" s="108"/>
      <c r="B132" s="108"/>
      <c r="C132" s="109"/>
      <c r="D132" s="112"/>
      <c r="E132" s="112"/>
      <c r="F132" s="112"/>
      <c r="G132" s="112"/>
      <c r="H132" s="112"/>
      <c r="I132" s="113"/>
      <c r="J132" s="113"/>
      <c r="K132" s="113"/>
      <c r="L132" s="113"/>
      <c r="M132" s="113"/>
      <c r="N132" s="113"/>
      <c r="O132" s="113"/>
      <c r="P132" s="114"/>
      <c r="Q132" s="115"/>
      <c r="R132" s="115"/>
      <c r="S132" s="115"/>
      <c r="T132" s="126"/>
      <c r="U132" s="101" t="s">
        <v>21</v>
      </c>
      <c r="V132" s="235" t="s">
        <v>17</v>
      </c>
      <c r="W132" s="258">
        <v>90.2</v>
      </c>
      <c r="X132" s="181">
        <v>92</v>
      </c>
      <c r="Y132" s="181">
        <v>95</v>
      </c>
      <c r="Z132" s="181">
        <v>96</v>
      </c>
      <c r="AA132" s="181">
        <v>96</v>
      </c>
      <c r="AB132" s="181">
        <v>96</v>
      </c>
      <c r="AC132" s="76">
        <v>2022</v>
      </c>
      <c r="AD132" s="13"/>
    </row>
    <row r="133" spans="1:30" s="50" customFormat="1" ht="31.5">
      <c r="A133" s="108"/>
      <c r="B133" s="108"/>
      <c r="C133" s="109"/>
      <c r="D133" s="112"/>
      <c r="E133" s="112"/>
      <c r="F133" s="112"/>
      <c r="G133" s="112"/>
      <c r="H133" s="112"/>
      <c r="I133" s="113"/>
      <c r="J133" s="113"/>
      <c r="K133" s="113"/>
      <c r="L133" s="113"/>
      <c r="M133" s="113"/>
      <c r="N133" s="113"/>
      <c r="O133" s="113"/>
      <c r="P133" s="114"/>
      <c r="Q133" s="115"/>
      <c r="R133" s="115"/>
      <c r="S133" s="115"/>
      <c r="T133" s="126"/>
      <c r="U133" s="101" t="s">
        <v>92</v>
      </c>
      <c r="V133" s="245" t="s">
        <v>35</v>
      </c>
      <c r="W133" s="257">
        <v>837</v>
      </c>
      <c r="X133" s="177">
        <v>900</v>
      </c>
      <c r="Y133" s="177">
        <v>900</v>
      </c>
      <c r="Z133" s="177">
        <v>900</v>
      </c>
      <c r="AA133" s="177">
        <v>900</v>
      </c>
      <c r="AB133" s="177">
        <v>900</v>
      </c>
      <c r="AC133" s="76">
        <v>2022</v>
      </c>
      <c r="AD133" s="13"/>
    </row>
    <row r="134" spans="1:30" s="50" customFormat="1" ht="18.75">
      <c r="A134" s="108"/>
      <c r="B134" s="108"/>
      <c r="C134" s="109"/>
      <c r="D134" s="112"/>
      <c r="E134" s="112"/>
      <c r="F134" s="112"/>
      <c r="G134" s="112"/>
      <c r="H134" s="112"/>
      <c r="I134" s="113"/>
      <c r="J134" s="113"/>
      <c r="K134" s="113"/>
      <c r="L134" s="113"/>
      <c r="M134" s="113"/>
      <c r="N134" s="113"/>
      <c r="O134" s="113"/>
      <c r="P134" s="114"/>
      <c r="Q134" s="115"/>
      <c r="R134" s="115"/>
      <c r="S134" s="115"/>
      <c r="T134" s="126"/>
      <c r="U134" s="101" t="s">
        <v>134</v>
      </c>
      <c r="V134" s="245" t="s">
        <v>35</v>
      </c>
      <c r="W134" s="257">
        <v>1</v>
      </c>
      <c r="X134" s="177">
        <v>1</v>
      </c>
      <c r="Y134" s="177">
        <v>1</v>
      </c>
      <c r="Z134" s="177">
        <v>1</v>
      </c>
      <c r="AA134" s="177">
        <v>1</v>
      </c>
      <c r="AB134" s="177">
        <v>1</v>
      </c>
      <c r="AC134" s="76">
        <v>2022</v>
      </c>
      <c r="AD134" s="13"/>
    </row>
    <row r="135" spans="1:30" s="50" customFormat="1" ht="47.25">
      <c r="A135" s="108">
        <v>6</v>
      </c>
      <c r="B135" s="108">
        <v>7</v>
      </c>
      <c r="C135" s="109">
        <v>5</v>
      </c>
      <c r="D135" s="112">
        <v>0</v>
      </c>
      <c r="E135" s="112">
        <v>7</v>
      </c>
      <c r="F135" s="112">
        <v>0</v>
      </c>
      <c r="G135" s="112">
        <v>2</v>
      </c>
      <c r="H135" s="112">
        <v>0</v>
      </c>
      <c r="I135" s="113">
        <v>1</v>
      </c>
      <c r="J135" s="113">
        <v>2</v>
      </c>
      <c r="K135" s="113">
        <v>0</v>
      </c>
      <c r="L135" s="113">
        <v>4</v>
      </c>
      <c r="M135" s="113" t="s">
        <v>44</v>
      </c>
      <c r="N135" s="113">
        <v>0</v>
      </c>
      <c r="O135" s="113">
        <v>2</v>
      </c>
      <c r="P135" s="113">
        <v>3</v>
      </c>
      <c r="Q135" s="113">
        <v>0</v>
      </c>
      <c r="R135" s="115"/>
      <c r="S135" s="115"/>
      <c r="T135" s="115"/>
      <c r="U135" s="92" t="s">
        <v>156</v>
      </c>
      <c r="V135" s="246" t="s">
        <v>10</v>
      </c>
      <c r="W135" s="253">
        <v>9280</v>
      </c>
      <c r="X135" s="191">
        <v>9172</v>
      </c>
      <c r="Y135" s="191">
        <v>9172</v>
      </c>
      <c r="Z135" s="191">
        <v>9172</v>
      </c>
      <c r="AA135" s="191">
        <v>9280</v>
      </c>
      <c r="AB135" s="191">
        <f>W135+X135+Y135+Z135+AA135</f>
        <v>46076</v>
      </c>
      <c r="AC135" s="76">
        <v>2022</v>
      </c>
      <c r="AD135" s="13"/>
    </row>
    <row r="136" spans="1:30" s="50" customFormat="1" ht="63">
      <c r="A136" s="108"/>
      <c r="B136" s="108"/>
      <c r="C136" s="109"/>
      <c r="D136" s="112"/>
      <c r="E136" s="112"/>
      <c r="F136" s="112"/>
      <c r="G136" s="112"/>
      <c r="H136" s="112"/>
      <c r="I136" s="113"/>
      <c r="J136" s="113"/>
      <c r="K136" s="113"/>
      <c r="L136" s="113"/>
      <c r="M136" s="113"/>
      <c r="N136" s="113"/>
      <c r="O136" s="113"/>
      <c r="P136" s="113"/>
      <c r="Q136" s="113"/>
      <c r="R136" s="115"/>
      <c r="S136" s="115"/>
      <c r="T136" s="115"/>
      <c r="U136" s="93" t="s">
        <v>48</v>
      </c>
      <c r="V136" s="235" t="s">
        <v>17</v>
      </c>
      <c r="W136" s="258">
        <f>W135/W18*100</f>
        <v>0.885046868219598</v>
      </c>
      <c r="X136" s="181">
        <f>X135/X18*100</f>
        <v>0.9035361837082536</v>
      </c>
      <c r="Y136" s="181">
        <f>Y135/Y18*100</f>
        <v>0.9170431856152598</v>
      </c>
      <c r="Z136" s="181">
        <f>Z135/Z18*100</f>
        <v>0.8787052414307797</v>
      </c>
      <c r="AA136" s="181">
        <f>AA135/AA18*100</f>
        <v>2.3679038794328666</v>
      </c>
      <c r="AB136" s="181">
        <v>2.37</v>
      </c>
      <c r="AC136" s="76">
        <v>2022</v>
      </c>
      <c r="AD136" s="13"/>
    </row>
    <row r="137" spans="1:30" s="50" customFormat="1" ht="31.5">
      <c r="A137" s="108">
        <v>6</v>
      </c>
      <c r="B137" s="108">
        <v>7</v>
      </c>
      <c r="C137" s="109">
        <v>5</v>
      </c>
      <c r="D137" s="112">
        <v>0</v>
      </c>
      <c r="E137" s="112">
        <v>7</v>
      </c>
      <c r="F137" s="112">
        <v>0</v>
      </c>
      <c r="G137" s="112">
        <v>2</v>
      </c>
      <c r="H137" s="112">
        <v>0</v>
      </c>
      <c r="I137" s="113">
        <v>1</v>
      </c>
      <c r="J137" s="113">
        <v>2</v>
      </c>
      <c r="K137" s="113">
        <v>0</v>
      </c>
      <c r="L137" s="113">
        <v>4</v>
      </c>
      <c r="M137" s="113">
        <v>2</v>
      </c>
      <c r="N137" s="113">
        <v>0</v>
      </c>
      <c r="O137" s="113">
        <v>0</v>
      </c>
      <c r="P137" s="113">
        <v>2</v>
      </c>
      <c r="Q137" s="113">
        <v>0</v>
      </c>
      <c r="R137" s="113"/>
      <c r="S137" s="113"/>
      <c r="T137" s="113"/>
      <c r="U137" s="98" t="s">
        <v>157</v>
      </c>
      <c r="V137" s="235" t="s">
        <v>10</v>
      </c>
      <c r="W137" s="255">
        <v>3199</v>
      </c>
      <c r="X137" s="181">
        <v>3818</v>
      </c>
      <c r="Y137" s="181">
        <v>3818</v>
      </c>
      <c r="Z137" s="181">
        <v>3818</v>
      </c>
      <c r="AA137" s="181">
        <v>3199</v>
      </c>
      <c r="AB137" s="223">
        <f>W137+X137+Y137+Z137+AA137</f>
        <v>17852</v>
      </c>
      <c r="AC137" s="76">
        <v>2022</v>
      </c>
      <c r="AD137" s="13"/>
    </row>
    <row r="138" spans="1:30" s="50" customFormat="1" ht="47.25">
      <c r="A138" s="108"/>
      <c r="B138" s="108"/>
      <c r="C138" s="109"/>
      <c r="D138" s="112"/>
      <c r="E138" s="112"/>
      <c r="F138" s="112"/>
      <c r="G138" s="112"/>
      <c r="H138" s="112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93" t="s">
        <v>49</v>
      </c>
      <c r="V138" s="235" t="s">
        <v>17</v>
      </c>
      <c r="W138" s="258">
        <f>W137/W18*100</f>
        <v>0.30509320381837224</v>
      </c>
      <c r="X138" s="181">
        <f>X137/X18*100</f>
        <v>0.37611220556019537</v>
      </c>
      <c r="Y138" s="181">
        <f>Y137/Y18*100</f>
        <v>0.3817347233623051</v>
      </c>
      <c r="Z138" s="181">
        <f>Z137/Z18*100</f>
        <v>0.3657759062126817</v>
      </c>
      <c r="AA138" s="181">
        <f>AA137/AA18*100</f>
        <v>0.8162634170588082</v>
      </c>
      <c r="AB138" s="181">
        <v>0.82</v>
      </c>
      <c r="AC138" s="76">
        <v>2022</v>
      </c>
      <c r="AD138" s="13"/>
    </row>
    <row r="139" spans="1:30" s="50" customFormat="1" ht="31.5">
      <c r="A139" s="108">
        <v>6</v>
      </c>
      <c r="B139" s="108">
        <v>7</v>
      </c>
      <c r="C139" s="109">
        <v>5</v>
      </c>
      <c r="D139" s="112">
        <v>0</v>
      </c>
      <c r="E139" s="112">
        <v>7</v>
      </c>
      <c r="F139" s="112">
        <v>0</v>
      </c>
      <c r="G139" s="112">
        <v>2</v>
      </c>
      <c r="H139" s="112">
        <v>0</v>
      </c>
      <c r="I139" s="113">
        <v>1</v>
      </c>
      <c r="J139" s="113">
        <v>2</v>
      </c>
      <c r="K139" s="113">
        <v>0</v>
      </c>
      <c r="L139" s="113">
        <v>4</v>
      </c>
      <c r="M139" s="113">
        <v>2</v>
      </c>
      <c r="N139" s="113">
        <v>0</v>
      </c>
      <c r="O139" s="113">
        <v>0</v>
      </c>
      <c r="P139" s="113">
        <v>3</v>
      </c>
      <c r="Q139" s="113">
        <v>0</v>
      </c>
      <c r="R139" s="113"/>
      <c r="S139" s="113"/>
      <c r="T139" s="113"/>
      <c r="U139" s="98" t="s">
        <v>158</v>
      </c>
      <c r="V139" s="235" t="s">
        <v>10</v>
      </c>
      <c r="W139" s="255">
        <v>726</v>
      </c>
      <c r="X139" s="181">
        <v>694</v>
      </c>
      <c r="Y139" s="181">
        <v>694</v>
      </c>
      <c r="Z139" s="181">
        <v>694</v>
      </c>
      <c r="AA139" s="181">
        <v>726</v>
      </c>
      <c r="AB139" s="223">
        <f>W139+X139+Y139+Z139+AA139</f>
        <v>3534</v>
      </c>
      <c r="AC139" s="76">
        <v>2022</v>
      </c>
      <c r="AD139" s="13"/>
    </row>
    <row r="140" spans="1:30" s="50" customFormat="1" ht="48" customHeight="1">
      <c r="A140" s="108"/>
      <c r="B140" s="108"/>
      <c r="C140" s="109"/>
      <c r="D140" s="112"/>
      <c r="E140" s="112"/>
      <c r="F140" s="112"/>
      <c r="G140" s="112"/>
      <c r="H140" s="112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93" t="s">
        <v>126</v>
      </c>
      <c r="V140" s="235" t="s">
        <v>17</v>
      </c>
      <c r="W140" s="258">
        <f>W139/W18*100</f>
        <v>0.06923965800942114</v>
      </c>
      <c r="X140" s="181">
        <f>X139/X18*100</f>
        <v>0.06836612641665155</v>
      </c>
      <c r="Y140" s="181">
        <f>Y139/Y18*100</f>
        <v>0.06938813462897844</v>
      </c>
      <c r="Z140" s="181">
        <f>Z139/Z18*100</f>
        <v>0.06648729149072842</v>
      </c>
      <c r="AA140" s="181">
        <f>AA139/AA18*100</f>
        <v>0.1852476526366661</v>
      </c>
      <c r="AB140" s="181">
        <v>0.19</v>
      </c>
      <c r="AC140" s="76">
        <v>2022</v>
      </c>
      <c r="AD140" s="13"/>
    </row>
    <row r="141" spans="1:30" s="50" customFormat="1" ht="47.25">
      <c r="A141" s="108">
        <v>6</v>
      </c>
      <c r="B141" s="108">
        <v>7</v>
      </c>
      <c r="C141" s="109">
        <v>5</v>
      </c>
      <c r="D141" s="112">
        <v>0</v>
      </c>
      <c r="E141" s="112">
        <v>7</v>
      </c>
      <c r="F141" s="112">
        <v>0</v>
      </c>
      <c r="G141" s="112">
        <v>2</v>
      </c>
      <c r="H141" s="112">
        <v>0</v>
      </c>
      <c r="I141" s="113">
        <v>1</v>
      </c>
      <c r="J141" s="113">
        <v>2</v>
      </c>
      <c r="K141" s="113">
        <v>0</v>
      </c>
      <c r="L141" s="113">
        <v>4</v>
      </c>
      <c r="M141" s="113">
        <v>1</v>
      </c>
      <c r="N141" s="113">
        <v>0</v>
      </c>
      <c r="O141" s="113">
        <v>2</v>
      </c>
      <c r="P141" s="113">
        <v>3</v>
      </c>
      <c r="Q141" s="113">
        <v>0</v>
      </c>
      <c r="R141" s="115"/>
      <c r="S141" s="115"/>
      <c r="T141" s="115"/>
      <c r="U141" s="92" t="s">
        <v>189</v>
      </c>
      <c r="V141" s="246" t="s">
        <v>10</v>
      </c>
      <c r="W141" s="253">
        <v>7310.8</v>
      </c>
      <c r="X141" s="191">
        <v>0</v>
      </c>
      <c r="Y141" s="191">
        <v>0</v>
      </c>
      <c r="Z141" s="191">
        <v>0</v>
      </c>
      <c r="AA141" s="191">
        <v>0</v>
      </c>
      <c r="AB141" s="191">
        <f>W141+X141+Y141+Z141+AA141</f>
        <v>7310.8</v>
      </c>
      <c r="AC141" s="76">
        <v>2022</v>
      </c>
      <c r="AD141" s="13"/>
    </row>
    <row r="142" spans="1:30" s="50" customFormat="1" ht="63">
      <c r="A142" s="108"/>
      <c r="B142" s="108"/>
      <c r="C142" s="109"/>
      <c r="D142" s="112"/>
      <c r="E142" s="112"/>
      <c r="F142" s="112"/>
      <c r="G142" s="112"/>
      <c r="H142" s="112"/>
      <c r="I142" s="113"/>
      <c r="J142" s="113"/>
      <c r="K142" s="113"/>
      <c r="L142" s="113"/>
      <c r="M142" s="113"/>
      <c r="N142" s="113"/>
      <c r="O142" s="113"/>
      <c r="P142" s="113"/>
      <c r="Q142" s="113"/>
      <c r="R142" s="115"/>
      <c r="S142" s="115"/>
      <c r="T142" s="115"/>
      <c r="U142" s="93" t="s">
        <v>190</v>
      </c>
      <c r="V142" s="235" t="s">
        <v>17</v>
      </c>
      <c r="W142" s="258">
        <f>W141/W18*100</f>
        <v>0.6972414487262757</v>
      </c>
      <c r="X142" s="181">
        <f>X141/X24*100</f>
        <v>0</v>
      </c>
      <c r="Y142" s="181">
        <f>Y141/Y24*100</f>
        <v>0</v>
      </c>
      <c r="Z142" s="181">
        <f>Z141/Z24*100</f>
        <v>0</v>
      </c>
      <c r="AA142" s="181">
        <f>AA141/AA24*100</f>
        <v>0</v>
      </c>
      <c r="AB142" s="181">
        <v>0.71</v>
      </c>
      <c r="AC142" s="76">
        <v>2022</v>
      </c>
      <c r="AD142" s="13"/>
    </row>
    <row r="143" spans="1:30" s="50" customFormat="1" ht="47.25">
      <c r="A143" s="108">
        <v>6</v>
      </c>
      <c r="B143" s="108">
        <v>7</v>
      </c>
      <c r="C143" s="109">
        <v>5</v>
      </c>
      <c r="D143" s="112">
        <v>0</v>
      </c>
      <c r="E143" s="112">
        <v>7</v>
      </c>
      <c r="F143" s="112">
        <v>0</v>
      </c>
      <c r="G143" s="112">
        <v>2</v>
      </c>
      <c r="H143" s="112">
        <v>0</v>
      </c>
      <c r="I143" s="113">
        <v>1</v>
      </c>
      <c r="J143" s="113">
        <v>2</v>
      </c>
      <c r="K143" s="113">
        <v>0</v>
      </c>
      <c r="L143" s="113">
        <v>4</v>
      </c>
      <c r="M143" s="113" t="s">
        <v>191</v>
      </c>
      <c r="N143" s="113">
        <v>0</v>
      </c>
      <c r="O143" s="113">
        <v>9</v>
      </c>
      <c r="P143" s="113">
        <v>7</v>
      </c>
      <c r="Q143" s="113">
        <v>0</v>
      </c>
      <c r="R143" s="115"/>
      <c r="S143" s="115"/>
      <c r="T143" s="115"/>
      <c r="U143" s="92" t="s">
        <v>262</v>
      </c>
      <c r="V143" s="246" t="s">
        <v>10</v>
      </c>
      <c r="W143" s="253">
        <v>1300</v>
      </c>
      <c r="X143" s="191">
        <v>417</v>
      </c>
      <c r="Y143" s="191">
        <v>0</v>
      </c>
      <c r="Z143" s="191">
        <v>0</v>
      </c>
      <c r="AA143" s="191">
        <v>0</v>
      </c>
      <c r="AB143" s="191">
        <f>W143+X143+Y143+Z143+AA143</f>
        <v>1717</v>
      </c>
      <c r="AC143" s="76">
        <v>2022</v>
      </c>
      <c r="AD143" s="13"/>
    </row>
    <row r="144" spans="1:30" s="50" customFormat="1" ht="47.25">
      <c r="A144" s="108"/>
      <c r="B144" s="108"/>
      <c r="C144" s="109"/>
      <c r="D144" s="112"/>
      <c r="E144" s="112"/>
      <c r="F144" s="112"/>
      <c r="G144" s="112"/>
      <c r="H144" s="112"/>
      <c r="I144" s="113"/>
      <c r="J144" s="113"/>
      <c r="K144" s="113"/>
      <c r="L144" s="113"/>
      <c r="M144" s="113"/>
      <c r="N144" s="113"/>
      <c r="O144" s="113"/>
      <c r="P144" s="113"/>
      <c r="Q144" s="113"/>
      <c r="R144" s="115"/>
      <c r="S144" s="115"/>
      <c r="T144" s="115"/>
      <c r="U144" s="103" t="s">
        <v>192</v>
      </c>
      <c r="V144" s="245" t="s">
        <v>35</v>
      </c>
      <c r="W144" s="257">
        <v>1</v>
      </c>
      <c r="X144" s="177">
        <v>2</v>
      </c>
      <c r="Y144" s="181">
        <f>Y143/Y26*100</f>
        <v>0</v>
      </c>
      <c r="Z144" s="181">
        <f>Z143/Z26*100</f>
        <v>0</v>
      </c>
      <c r="AA144" s="181">
        <f>AA143/AA26*100</f>
        <v>0</v>
      </c>
      <c r="AB144" s="181">
        <v>1</v>
      </c>
      <c r="AC144" s="76">
        <v>2022</v>
      </c>
      <c r="AD144" s="13"/>
    </row>
    <row r="145" spans="1:30" s="50" customFormat="1" ht="18.75">
      <c r="A145" s="108">
        <v>6</v>
      </c>
      <c r="B145" s="108">
        <v>7</v>
      </c>
      <c r="C145" s="109">
        <v>5</v>
      </c>
      <c r="D145" s="112">
        <v>0</v>
      </c>
      <c r="E145" s="112">
        <v>7</v>
      </c>
      <c r="F145" s="112">
        <v>0</v>
      </c>
      <c r="G145" s="112">
        <v>3</v>
      </c>
      <c r="H145" s="112"/>
      <c r="I145" s="113"/>
      <c r="J145" s="113"/>
      <c r="K145" s="113"/>
      <c r="L145" s="113"/>
      <c r="M145" s="113"/>
      <c r="N145" s="113"/>
      <c r="O145" s="113"/>
      <c r="P145" s="114"/>
      <c r="Q145" s="115"/>
      <c r="R145" s="115"/>
      <c r="S145" s="115"/>
      <c r="T145" s="126"/>
      <c r="U145" s="130" t="s">
        <v>94</v>
      </c>
      <c r="V145" s="235" t="s">
        <v>10</v>
      </c>
      <c r="W145" s="264">
        <f>W146+W166</f>
        <v>85699.53100000002</v>
      </c>
      <c r="X145" s="180">
        <f>X146+X166</f>
        <v>69786</v>
      </c>
      <c r="Y145" s="180">
        <f>Y146+Y166</f>
        <v>69433</v>
      </c>
      <c r="Z145" s="180">
        <f>Z146+Z166</f>
        <v>69433</v>
      </c>
      <c r="AA145" s="180">
        <f>AA146+AA166</f>
        <v>76226</v>
      </c>
      <c r="AB145" s="180">
        <f>SUM(W145:AA145)</f>
        <v>370577.531</v>
      </c>
      <c r="AC145" s="76">
        <v>2022</v>
      </c>
      <c r="AD145" s="13"/>
    </row>
    <row r="146" spans="1:30" s="50" customFormat="1" ht="47.25">
      <c r="A146" s="108"/>
      <c r="B146" s="108"/>
      <c r="C146" s="109"/>
      <c r="D146" s="112"/>
      <c r="E146" s="112"/>
      <c r="F146" s="112"/>
      <c r="G146" s="112"/>
      <c r="H146" s="112"/>
      <c r="I146" s="113"/>
      <c r="J146" s="113"/>
      <c r="K146" s="113"/>
      <c r="L146" s="113"/>
      <c r="M146" s="113"/>
      <c r="N146" s="113"/>
      <c r="O146" s="113"/>
      <c r="P146" s="114"/>
      <c r="Q146" s="115"/>
      <c r="R146" s="115"/>
      <c r="S146" s="115"/>
      <c r="T146" s="126"/>
      <c r="U146" s="96" t="s">
        <v>143</v>
      </c>
      <c r="V146" s="235" t="s">
        <v>10</v>
      </c>
      <c r="W146" s="264">
        <f aca="true" t="shared" si="10" ref="W146:AB146">W148+W150+W152+W154+W156+W158+W160+W162+W164</f>
        <v>84937.53100000002</v>
      </c>
      <c r="X146" s="180">
        <f t="shared" si="10"/>
        <v>69071</v>
      </c>
      <c r="Y146" s="180">
        <f t="shared" si="10"/>
        <v>68718</v>
      </c>
      <c r="Z146" s="180">
        <f t="shared" si="10"/>
        <v>68718</v>
      </c>
      <c r="AA146" s="180">
        <f t="shared" si="10"/>
        <v>75464</v>
      </c>
      <c r="AB146" s="180">
        <f t="shared" si="10"/>
        <v>366908.53099999996</v>
      </c>
      <c r="AC146" s="76">
        <v>2022</v>
      </c>
      <c r="AD146" s="13"/>
    </row>
    <row r="147" spans="1:30" s="50" customFormat="1" ht="33" customHeight="1">
      <c r="A147" s="108"/>
      <c r="B147" s="108"/>
      <c r="C147" s="109"/>
      <c r="D147" s="112"/>
      <c r="E147" s="112"/>
      <c r="F147" s="112"/>
      <c r="G147" s="112"/>
      <c r="H147" s="112"/>
      <c r="I147" s="113"/>
      <c r="J147" s="113"/>
      <c r="K147" s="113"/>
      <c r="L147" s="113"/>
      <c r="M147" s="113"/>
      <c r="N147" s="113"/>
      <c r="O147" s="113"/>
      <c r="P147" s="114"/>
      <c r="Q147" s="115"/>
      <c r="R147" s="115"/>
      <c r="S147" s="115"/>
      <c r="T147" s="126"/>
      <c r="U147" s="101" t="s">
        <v>95</v>
      </c>
      <c r="V147" s="235" t="s">
        <v>17</v>
      </c>
      <c r="W147" s="257">
        <v>100</v>
      </c>
      <c r="X147" s="177">
        <v>100</v>
      </c>
      <c r="Y147" s="177">
        <v>100</v>
      </c>
      <c r="Z147" s="177">
        <v>100</v>
      </c>
      <c r="AA147" s="177">
        <v>100</v>
      </c>
      <c r="AB147" s="177">
        <v>100</v>
      </c>
      <c r="AC147" s="76">
        <v>2022</v>
      </c>
      <c r="AD147" s="13"/>
    </row>
    <row r="148" spans="1:30" s="50" customFormat="1" ht="31.5">
      <c r="A148" s="108">
        <v>6</v>
      </c>
      <c r="B148" s="108">
        <v>7</v>
      </c>
      <c r="C148" s="109">
        <v>5</v>
      </c>
      <c r="D148" s="112">
        <v>0</v>
      </c>
      <c r="E148" s="112">
        <v>7</v>
      </c>
      <c r="F148" s="112">
        <v>0</v>
      </c>
      <c r="G148" s="112">
        <v>3</v>
      </c>
      <c r="H148" s="112">
        <v>0</v>
      </c>
      <c r="I148" s="113">
        <v>1</v>
      </c>
      <c r="J148" s="113">
        <v>3</v>
      </c>
      <c r="K148" s="113">
        <v>0</v>
      </c>
      <c r="L148" s="113">
        <v>1</v>
      </c>
      <c r="M148" s="113">
        <v>2</v>
      </c>
      <c r="N148" s="113">
        <v>0</v>
      </c>
      <c r="O148" s="113">
        <v>0</v>
      </c>
      <c r="P148" s="113">
        <v>1</v>
      </c>
      <c r="Q148" s="113">
        <v>0</v>
      </c>
      <c r="R148" s="113"/>
      <c r="S148" s="115"/>
      <c r="T148" s="115"/>
      <c r="U148" s="94" t="s">
        <v>159</v>
      </c>
      <c r="V148" s="225" t="s">
        <v>10</v>
      </c>
      <c r="W148" s="253">
        <v>72012.8</v>
      </c>
      <c r="X148" s="190">
        <v>68718</v>
      </c>
      <c r="Y148" s="190">
        <v>68718</v>
      </c>
      <c r="Z148" s="190">
        <v>68718</v>
      </c>
      <c r="AA148" s="190">
        <v>72464</v>
      </c>
      <c r="AB148" s="70">
        <f>W148+X148+Y148+Z148+AA148</f>
        <v>350630.8</v>
      </c>
      <c r="AC148" s="76">
        <v>2022</v>
      </c>
      <c r="AD148" s="13"/>
    </row>
    <row r="149" spans="1:30" s="50" customFormat="1" ht="47.25">
      <c r="A149" s="108"/>
      <c r="B149" s="108"/>
      <c r="C149" s="109"/>
      <c r="D149" s="112"/>
      <c r="E149" s="112"/>
      <c r="F149" s="112"/>
      <c r="G149" s="112"/>
      <c r="H149" s="112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5"/>
      <c r="T149" s="115"/>
      <c r="U149" s="99" t="s">
        <v>47</v>
      </c>
      <c r="V149" s="228" t="s">
        <v>17</v>
      </c>
      <c r="W149" s="261">
        <f>W148/W18*100</f>
        <v>6.867963697384082</v>
      </c>
      <c r="X149" s="191">
        <f>X148/X18*100</f>
        <v>6.769428638471845</v>
      </c>
      <c r="Y149" s="191">
        <f>Y148/Y18*100</f>
        <v>6.870625123103949</v>
      </c>
      <c r="Z149" s="191">
        <f>Z148/Z18*100</f>
        <v>6.583391493746219</v>
      </c>
      <c r="AA149" s="191">
        <f>AA148/AA18*100</f>
        <v>18.49006322405423</v>
      </c>
      <c r="AB149" s="191">
        <v>18.48</v>
      </c>
      <c r="AC149" s="76">
        <v>2022</v>
      </c>
      <c r="AD149" s="13"/>
    </row>
    <row r="150" spans="1:30" s="50" customFormat="1" ht="39" customHeight="1">
      <c r="A150" s="108">
        <v>6</v>
      </c>
      <c r="B150" s="108">
        <v>7</v>
      </c>
      <c r="C150" s="109">
        <v>5</v>
      </c>
      <c r="D150" s="112">
        <v>0</v>
      </c>
      <c r="E150" s="112">
        <v>7</v>
      </c>
      <c r="F150" s="112">
        <v>0</v>
      </c>
      <c r="G150" s="112">
        <v>3</v>
      </c>
      <c r="H150" s="112">
        <v>0</v>
      </c>
      <c r="I150" s="113">
        <v>1</v>
      </c>
      <c r="J150" s="113">
        <v>3</v>
      </c>
      <c r="K150" s="113">
        <v>0</v>
      </c>
      <c r="L150" s="113">
        <v>1</v>
      </c>
      <c r="M150" s="113">
        <v>2</v>
      </c>
      <c r="N150" s="113">
        <v>0</v>
      </c>
      <c r="O150" s="113">
        <v>0</v>
      </c>
      <c r="P150" s="113">
        <v>2</v>
      </c>
      <c r="Q150" s="113">
        <v>0</v>
      </c>
      <c r="R150" s="113"/>
      <c r="S150" s="115"/>
      <c r="T150" s="126"/>
      <c r="U150" s="94" t="s">
        <v>160</v>
      </c>
      <c r="V150" s="235" t="s">
        <v>10</v>
      </c>
      <c r="W150" s="269">
        <v>2063</v>
      </c>
      <c r="X150" s="192">
        <v>353</v>
      </c>
      <c r="Y150" s="192">
        <v>0</v>
      </c>
      <c r="Z150" s="192">
        <v>0</v>
      </c>
      <c r="AA150" s="192">
        <v>3000</v>
      </c>
      <c r="AB150" s="70">
        <f>W150+X150+Y150+Z150+AA150</f>
        <v>5416</v>
      </c>
      <c r="AC150" s="76">
        <v>2022</v>
      </c>
      <c r="AD150" s="13"/>
    </row>
    <row r="151" spans="1:30" s="50" customFormat="1" ht="56.25" customHeight="1">
      <c r="A151" s="108"/>
      <c r="B151" s="108"/>
      <c r="C151" s="109"/>
      <c r="D151" s="112"/>
      <c r="E151" s="112"/>
      <c r="F151" s="112"/>
      <c r="G151" s="112"/>
      <c r="H151" s="112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5"/>
      <c r="T151" s="126"/>
      <c r="U151" s="102" t="s">
        <v>128</v>
      </c>
      <c r="V151" s="235" t="s">
        <v>17</v>
      </c>
      <c r="W151" s="276">
        <f>W150/W18*100</f>
        <v>0.1967512596052835</v>
      </c>
      <c r="X151" s="193">
        <f>X150/X18*100</f>
        <v>0.03477412481999711</v>
      </c>
      <c r="Y151" s="193">
        <f>Y150/Y18*100</f>
        <v>0</v>
      </c>
      <c r="Z151" s="193">
        <f>Z150/Z18*100</f>
        <v>0</v>
      </c>
      <c r="AA151" s="193">
        <f>AA150/AA18*100</f>
        <v>0.7654861679201078</v>
      </c>
      <c r="AB151" s="193">
        <v>0.76</v>
      </c>
      <c r="AC151" s="76">
        <v>2022</v>
      </c>
      <c r="AD151" s="13"/>
    </row>
    <row r="152" spans="1:30" s="50" customFormat="1" ht="47.25">
      <c r="A152" s="108">
        <v>6</v>
      </c>
      <c r="B152" s="108">
        <v>7</v>
      </c>
      <c r="C152" s="109">
        <v>5</v>
      </c>
      <c r="D152" s="144">
        <v>0</v>
      </c>
      <c r="E152" s="144">
        <v>7</v>
      </c>
      <c r="F152" s="144">
        <v>0</v>
      </c>
      <c r="G152" s="144">
        <v>3</v>
      </c>
      <c r="H152" s="144">
        <v>0</v>
      </c>
      <c r="I152" s="136">
        <v>1</v>
      </c>
      <c r="J152" s="136">
        <v>3</v>
      </c>
      <c r="K152" s="136">
        <v>0</v>
      </c>
      <c r="L152" s="136">
        <v>1</v>
      </c>
      <c r="M152" s="136" t="s">
        <v>44</v>
      </c>
      <c r="N152" s="136">
        <v>0</v>
      </c>
      <c r="O152" s="136">
        <v>6</v>
      </c>
      <c r="P152" s="136">
        <v>9</v>
      </c>
      <c r="Q152" s="136">
        <v>0</v>
      </c>
      <c r="R152" s="136"/>
      <c r="S152" s="137"/>
      <c r="T152" s="138"/>
      <c r="U152" s="94" t="s">
        <v>259</v>
      </c>
      <c r="V152" s="240" t="s">
        <v>10</v>
      </c>
      <c r="W152" s="269">
        <v>451.2</v>
      </c>
      <c r="X152" s="192">
        <v>0</v>
      </c>
      <c r="Y152" s="192">
        <v>0</v>
      </c>
      <c r="Z152" s="192">
        <v>0</v>
      </c>
      <c r="AA152" s="192">
        <v>0</v>
      </c>
      <c r="AB152" s="70">
        <f>W152+X152+Y152+Z152+AA152</f>
        <v>451.2</v>
      </c>
      <c r="AC152" s="76">
        <v>2022</v>
      </c>
      <c r="AD152" s="13"/>
    </row>
    <row r="153" spans="1:30" s="50" customFormat="1" ht="64.5" customHeight="1">
      <c r="A153" s="108"/>
      <c r="B153" s="108"/>
      <c r="C153" s="143"/>
      <c r="D153" s="148"/>
      <c r="E153" s="148"/>
      <c r="F153" s="148"/>
      <c r="G153" s="148"/>
      <c r="H153" s="148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2"/>
      <c r="T153" s="142"/>
      <c r="U153" s="97" t="s">
        <v>201</v>
      </c>
      <c r="V153" s="235" t="s">
        <v>17</v>
      </c>
      <c r="W153" s="276">
        <f>W152/W18*100</f>
        <v>0.043031589109987355</v>
      </c>
      <c r="X153" s="193">
        <f>X152/X18*100</f>
        <v>0</v>
      </c>
      <c r="Y153" s="193">
        <f>Y152/Y18*100</f>
        <v>0</v>
      </c>
      <c r="Z153" s="193">
        <f>Z152/Z18*100</f>
        <v>0</v>
      </c>
      <c r="AA153" s="193">
        <f>AA152/AA18*100</f>
        <v>0</v>
      </c>
      <c r="AB153" s="193">
        <v>0.04</v>
      </c>
      <c r="AC153" s="178">
        <v>2022</v>
      </c>
      <c r="AD153" s="13"/>
    </row>
    <row r="154" spans="1:30" s="50" customFormat="1" ht="47.25">
      <c r="A154" s="108">
        <v>6</v>
      </c>
      <c r="B154" s="108">
        <v>7</v>
      </c>
      <c r="C154" s="109">
        <v>5</v>
      </c>
      <c r="D154" s="112">
        <v>0</v>
      </c>
      <c r="E154" s="112">
        <v>7</v>
      </c>
      <c r="F154" s="112">
        <v>0</v>
      </c>
      <c r="G154" s="112">
        <v>3</v>
      </c>
      <c r="H154" s="112">
        <v>0</v>
      </c>
      <c r="I154" s="113">
        <v>1</v>
      </c>
      <c r="J154" s="113">
        <v>3</v>
      </c>
      <c r="K154" s="113">
        <v>0</v>
      </c>
      <c r="L154" s="113">
        <v>1</v>
      </c>
      <c r="M154" s="113">
        <v>2</v>
      </c>
      <c r="N154" s="113">
        <v>0</v>
      </c>
      <c r="O154" s="113">
        <v>0</v>
      </c>
      <c r="P154" s="113">
        <v>4</v>
      </c>
      <c r="Q154" s="113">
        <v>0</v>
      </c>
      <c r="R154" s="113"/>
      <c r="S154" s="115"/>
      <c r="T154" s="126"/>
      <c r="U154" s="94" t="s">
        <v>193</v>
      </c>
      <c r="V154" s="235" t="s">
        <v>10</v>
      </c>
      <c r="W154" s="269">
        <v>1445.331</v>
      </c>
      <c r="X154" s="192">
        <v>0</v>
      </c>
      <c r="Y154" s="192">
        <v>0</v>
      </c>
      <c r="Z154" s="192">
        <v>0</v>
      </c>
      <c r="AA154" s="192">
        <v>0</v>
      </c>
      <c r="AB154" s="70">
        <f>W154+X154+Y154+Z154+AA154</f>
        <v>1445.331</v>
      </c>
      <c r="AC154" s="76">
        <v>2022</v>
      </c>
      <c r="AD154" s="13"/>
    </row>
    <row r="155" spans="1:30" s="50" customFormat="1" ht="62.25" customHeight="1">
      <c r="A155" s="108"/>
      <c r="B155" s="108"/>
      <c r="C155" s="109"/>
      <c r="D155" s="112"/>
      <c r="E155" s="112"/>
      <c r="F155" s="112"/>
      <c r="G155" s="112"/>
      <c r="H155" s="112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5"/>
      <c r="T155" s="126"/>
      <c r="U155" s="97" t="s">
        <v>194</v>
      </c>
      <c r="V155" s="235" t="s">
        <v>17</v>
      </c>
      <c r="W155" s="276">
        <f>W154/W18*100</f>
        <v>0.1378432839537392</v>
      </c>
      <c r="X155" s="193">
        <f>X154/X20*100</f>
        <v>0</v>
      </c>
      <c r="Y155" s="193">
        <f>Y154/Y20*100</f>
        <v>0</v>
      </c>
      <c r="Z155" s="193">
        <f>Z154/Z20*100</f>
        <v>0</v>
      </c>
      <c r="AA155" s="193">
        <f>AA154/AA20*100</f>
        <v>0</v>
      </c>
      <c r="AB155" s="193">
        <v>0.14</v>
      </c>
      <c r="AC155" s="76">
        <v>2022</v>
      </c>
      <c r="AD155" s="13"/>
    </row>
    <row r="156" spans="1:30" s="50" customFormat="1" ht="31.5">
      <c r="A156" s="108">
        <v>6</v>
      </c>
      <c r="B156" s="108">
        <v>7</v>
      </c>
      <c r="C156" s="109">
        <v>5</v>
      </c>
      <c r="D156" s="112">
        <v>0</v>
      </c>
      <c r="E156" s="112">
        <v>7</v>
      </c>
      <c r="F156" s="112">
        <v>0</v>
      </c>
      <c r="G156" s="112">
        <v>3</v>
      </c>
      <c r="H156" s="112">
        <v>0</v>
      </c>
      <c r="I156" s="113">
        <v>1</v>
      </c>
      <c r="J156" s="113">
        <v>3</v>
      </c>
      <c r="K156" s="113">
        <v>0</v>
      </c>
      <c r="L156" s="113">
        <v>1</v>
      </c>
      <c r="M156" s="113">
        <v>4</v>
      </c>
      <c r="N156" s="113">
        <v>0</v>
      </c>
      <c r="O156" s="113">
        <v>6</v>
      </c>
      <c r="P156" s="113">
        <v>7</v>
      </c>
      <c r="Q156" s="113">
        <v>0</v>
      </c>
      <c r="R156" s="113"/>
      <c r="S156" s="115"/>
      <c r="T156" s="126"/>
      <c r="U156" s="94" t="s">
        <v>195</v>
      </c>
      <c r="V156" s="240" t="s">
        <v>10</v>
      </c>
      <c r="W156" s="269">
        <v>111</v>
      </c>
      <c r="X156" s="192">
        <v>0</v>
      </c>
      <c r="Y156" s="192">
        <v>0</v>
      </c>
      <c r="Z156" s="192">
        <v>0</v>
      </c>
      <c r="AA156" s="192">
        <v>0</v>
      </c>
      <c r="AB156" s="70">
        <f>W156+X156+Y156+Z156+AA156</f>
        <v>111</v>
      </c>
      <c r="AC156" s="76">
        <v>2022</v>
      </c>
      <c r="AD156" s="13"/>
    </row>
    <row r="157" spans="1:30" s="50" customFormat="1" ht="31.5">
      <c r="A157" s="108"/>
      <c r="B157" s="108"/>
      <c r="C157" s="109"/>
      <c r="D157" s="112"/>
      <c r="E157" s="112"/>
      <c r="F157" s="112"/>
      <c r="G157" s="112"/>
      <c r="H157" s="112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5"/>
      <c r="T157" s="126"/>
      <c r="U157" s="97" t="s">
        <v>196</v>
      </c>
      <c r="V157" s="235" t="s">
        <v>35</v>
      </c>
      <c r="W157" s="258">
        <v>1</v>
      </c>
      <c r="X157" s="193">
        <f>X156/X22*100</f>
        <v>0</v>
      </c>
      <c r="Y157" s="193">
        <f>Y156/Y22*100</f>
        <v>0</v>
      </c>
      <c r="Z157" s="193">
        <f>Z156/Z22*100</f>
        <v>0</v>
      </c>
      <c r="AA157" s="193">
        <f>AA156/AA22*100</f>
        <v>0</v>
      </c>
      <c r="AB157" s="193">
        <v>1</v>
      </c>
      <c r="AC157" s="76">
        <v>2022</v>
      </c>
      <c r="AD157" s="13"/>
    </row>
    <row r="158" spans="1:30" s="50" customFormat="1" ht="31.5">
      <c r="A158" s="108">
        <v>6</v>
      </c>
      <c r="B158" s="108">
        <v>7</v>
      </c>
      <c r="C158" s="109">
        <v>5</v>
      </c>
      <c r="D158" s="112">
        <v>0</v>
      </c>
      <c r="E158" s="112">
        <v>7</v>
      </c>
      <c r="F158" s="112">
        <v>0</v>
      </c>
      <c r="G158" s="112">
        <v>3</v>
      </c>
      <c r="H158" s="112">
        <v>0</v>
      </c>
      <c r="I158" s="113">
        <v>1</v>
      </c>
      <c r="J158" s="113">
        <v>3</v>
      </c>
      <c r="K158" s="113">
        <v>0</v>
      </c>
      <c r="L158" s="113">
        <v>1</v>
      </c>
      <c r="M158" s="113">
        <v>2</v>
      </c>
      <c r="N158" s="113">
        <v>0</v>
      </c>
      <c r="O158" s="113">
        <v>0</v>
      </c>
      <c r="P158" s="113">
        <v>6</v>
      </c>
      <c r="Q158" s="113">
        <v>0</v>
      </c>
      <c r="R158" s="113"/>
      <c r="S158" s="115"/>
      <c r="T158" s="126"/>
      <c r="U158" s="94" t="s">
        <v>197</v>
      </c>
      <c r="V158" s="240" t="s">
        <v>10</v>
      </c>
      <c r="W158" s="269">
        <v>147.6</v>
      </c>
      <c r="X158" s="192">
        <v>0</v>
      </c>
      <c r="Y158" s="192">
        <v>0</v>
      </c>
      <c r="Z158" s="192">
        <v>0</v>
      </c>
      <c r="AA158" s="192">
        <v>0</v>
      </c>
      <c r="AB158" s="70">
        <f>W158+X158+Y158+Z158+AA158</f>
        <v>147.6</v>
      </c>
      <c r="AC158" s="76">
        <v>2022</v>
      </c>
      <c r="AD158" s="13"/>
    </row>
    <row r="159" spans="1:30" s="50" customFormat="1" ht="31.5" customHeight="1">
      <c r="A159" s="108"/>
      <c r="B159" s="108"/>
      <c r="C159" s="109"/>
      <c r="D159" s="112"/>
      <c r="E159" s="112"/>
      <c r="F159" s="112"/>
      <c r="G159" s="112"/>
      <c r="H159" s="112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5"/>
      <c r="T159" s="126"/>
      <c r="U159" s="97" t="s">
        <v>198</v>
      </c>
      <c r="V159" s="235" t="s">
        <v>35</v>
      </c>
      <c r="W159" s="258">
        <v>1</v>
      </c>
      <c r="X159" s="193">
        <f>X158/X24*100</f>
        <v>0</v>
      </c>
      <c r="Y159" s="193">
        <f>Y158/Y24*100</f>
        <v>0</v>
      </c>
      <c r="Z159" s="193">
        <f>Z158/Z24*100</f>
        <v>0</v>
      </c>
      <c r="AA159" s="193">
        <f>AA158/AA24*100</f>
        <v>0</v>
      </c>
      <c r="AB159" s="193">
        <v>1</v>
      </c>
      <c r="AC159" s="76">
        <v>2022</v>
      </c>
      <c r="AD159" s="13"/>
    </row>
    <row r="160" spans="1:30" s="50" customFormat="1" ht="47.25">
      <c r="A160" s="108">
        <v>6</v>
      </c>
      <c r="B160" s="108">
        <v>7</v>
      </c>
      <c r="C160" s="109">
        <v>5</v>
      </c>
      <c r="D160" s="144">
        <v>0</v>
      </c>
      <c r="E160" s="144">
        <v>7</v>
      </c>
      <c r="F160" s="144">
        <v>0</v>
      </c>
      <c r="G160" s="144">
        <v>3</v>
      </c>
      <c r="H160" s="144">
        <v>0</v>
      </c>
      <c r="I160" s="136">
        <v>1</v>
      </c>
      <c r="J160" s="136">
        <v>3</v>
      </c>
      <c r="K160" s="136">
        <v>0</v>
      </c>
      <c r="L160" s="136">
        <v>1</v>
      </c>
      <c r="M160" s="136">
        <v>1</v>
      </c>
      <c r="N160" s="136">
        <v>0</v>
      </c>
      <c r="O160" s="136">
        <v>6</v>
      </c>
      <c r="P160" s="136">
        <v>9</v>
      </c>
      <c r="Q160" s="136">
        <v>0</v>
      </c>
      <c r="R160" s="136"/>
      <c r="S160" s="137"/>
      <c r="T160" s="138"/>
      <c r="U160" s="91" t="s">
        <v>200</v>
      </c>
      <c r="V160" s="240" t="s">
        <v>10</v>
      </c>
      <c r="W160" s="269">
        <v>6445.7</v>
      </c>
      <c r="X160" s="192">
        <v>0</v>
      </c>
      <c r="Y160" s="192">
        <v>0</v>
      </c>
      <c r="Z160" s="192">
        <v>0</v>
      </c>
      <c r="AA160" s="192">
        <v>0</v>
      </c>
      <c r="AB160" s="190">
        <f>W160+X160+Y160+Z160+AA160</f>
        <v>6445.7</v>
      </c>
      <c r="AC160" s="178">
        <v>2022</v>
      </c>
      <c r="AD160" s="13"/>
    </row>
    <row r="161" spans="1:30" s="50" customFormat="1" ht="47.25">
      <c r="A161" s="162"/>
      <c r="B161" s="162"/>
      <c r="C161" s="163"/>
      <c r="D161" s="164"/>
      <c r="E161" s="164"/>
      <c r="F161" s="164"/>
      <c r="G161" s="164"/>
      <c r="H161" s="164"/>
      <c r="I161" s="165"/>
      <c r="J161" s="165"/>
      <c r="K161" s="165"/>
      <c r="L161" s="165"/>
      <c r="M161" s="165"/>
      <c r="N161" s="165"/>
      <c r="O161" s="166"/>
      <c r="P161" s="165"/>
      <c r="Q161" s="165"/>
      <c r="R161" s="165"/>
      <c r="S161" s="167"/>
      <c r="T161" s="167"/>
      <c r="U161" s="160" t="s">
        <v>199</v>
      </c>
      <c r="V161" s="235" t="s">
        <v>35</v>
      </c>
      <c r="W161" s="258">
        <v>7</v>
      </c>
      <c r="X161" s="181">
        <f>X160/X26*100</f>
        <v>0</v>
      </c>
      <c r="Y161" s="181">
        <f>Y160/Y26*100</f>
        <v>0</v>
      </c>
      <c r="Z161" s="181">
        <f>Z160/Z26*100</f>
        <v>0</v>
      </c>
      <c r="AA161" s="181">
        <f>AA160/AA26*100</f>
        <v>0</v>
      </c>
      <c r="AB161" s="181">
        <v>7</v>
      </c>
      <c r="AC161" s="174">
        <v>2022</v>
      </c>
      <c r="AD161" s="13"/>
    </row>
    <row r="162" spans="1:30" s="50" customFormat="1" ht="47.25" customHeight="1">
      <c r="A162" s="171">
        <v>6</v>
      </c>
      <c r="B162" s="171">
        <v>7</v>
      </c>
      <c r="C162" s="172">
        <v>5</v>
      </c>
      <c r="D162" s="148">
        <v>0</v>
      </c>
      <c r="E162" s="148">
        <v>7</v>
      </c>
      <c r="F162" s="148">
        <v>0</v>
      </c>
      <c r="G162" s="148">
        <v>3</v>
      </c>
      <c r="H162" s="148">
        <v>0</v>
      </c>
      <c r="I162" s="141">
        <v>1</v>
      </c>
      <c r="J162" s="141">
        <v>3</v>
      </c>
      <c r="K162" s="141">
        <v>0</v>
      </c>
      <c r="L162" s="141">
        <v>1</v>
      </c>
      <c r="M162" s="141" t="s">
        <v>44</v>
      </c>
      <c r="N162" s="141">
        <v>0</v>
      </c>
      <c r="O162" s="141">
        <v>2</v>
      </c>
      <c r="P162" s="141">
        <v>0</v>
      </c>
      <c r="Q162" s="141">
        <v>0</v>
      </c>
      <c r="R162" s="141"/>
      <c r="S162" s="142"/>
      <c r="T162" s="142"/>
      <c r="U162" s="92" t="s">
        <v>243</v>
      </c>
      <c r="V162" s="232" t="s">
        <v>10</v>
      </c>
      <c r="W162" s="255">
        <v>205.6</v>
      </c>
      <c r="X162" s="182">
        <v>0</v>
      </c>
      <c r="Y162" s="182">
        <v>0</v>
      </c>
      <c r="Z162" s="182">
        <v>0</v>
      </c>
      <c r="AA162" s="182">
        <v>0</v>
      </c>
      <c r="AB162" s="194">
        <f>W162+X162+Y162+Z162+AA162</f>
        <v>205.6</v>
      </c>
      <c r="AC162" s="174">
        <v>2022</v>
      </c>
      <c r="AD162" s="13"/>
    </row>
    <row r="163" spans="1:30" s="50" customFormat="1" ht="63">
      <c r="A163" s="171"/>
      <c r="B163" s="171"/>
      <c r="C163" s="172"/>
      <c r="D163" s="148"/>
      <c r="E163" s="148"/>
      <c r="F163" s="148"/>
      <c r="G163" s="148"/>
      <c r="H163" s="148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2"/>
      <c r="T163" s="142"/>
      <c r="U163" s="97" t="s">
        <v>244</v>
      </c>
      <c r="V163" s="233" t="s">
        <v>17</v>
      </c>
      <c r="W163" s="258">
        <f>W162/W164*100</f>
        <v>10.003405828832774</v>
      </c>
      <c r="X163" s="181">
        <v>0</v>
      </c>
      <c r="Y163" s="181">
        <v>0</v>
      </c>
      <c r="Z163" s="181">
        <v>0</v>
      </c>
      <c r="AA163" s="181">
        <v>0</v>
      </c>
      <c r="AB163" s="195">
        <f>W163+X163+Y163+Z163+AA163</f>
        <v>10.003405828832774</v>
      </c>
      <c r="AC163" s="174">
        <v>2022</v>
      </c>
      <c r="AD163" s="13"/>
    </row>
    <row r="164" spans="1:30" s="50" customFormat="1" ht="47.25" customHeight="1">
      <c r="A164" s="171">
        <v>6</v>
      </c>
      <c r="B164" s="171">
        <v>7</v>
      </c>
      <c r="C164" s="172">
        <v>5</v>
      </c>
      <c r="D164" s="148">
        <v>0</v>
      </c>
      <c r="E164" s="148">
        <v>7</v>
      </c>
      <c r="F164" s="148">
        <v>0</v>
      </c>
      <c r="G164" s="148">
        <v>3</v>
      </c>
      <c r="H164" s="148">
        <v>0</v>
      </c>
      <c r="I164" s="141">
        <v>1</v>
      </c>
      <c r="J164" s="141">
        <v>3</v>
      </c>
      <c r="K164" s="141">
        <v>0</v>
      </c>
      <c r="L164" s="141">
        <v>1</v>
      </c>
      <c r="M164" s="141">
        <v>1</v>
      </c>
      <c r="N164" s="141">
        <v>0</v>
      </c>
      <c r="O164" s="141">
        <v>2</v>
      </c>
      <c r="P164" s="141">
        <v>0</v>
      </c>
      <c r="Q164" s="141">
        <v>0</v>
      </c>
      <c r="R164" s="141"/>
      <c r="S164" s="142"/>
      <c r="T164" s="142"/>
      <c r="U164" s="92" t="s">
        <v>245</v>
      </c>
      <c r="V164" s="229" t="s">
        <v>10</v>
      </c>
      <c r="W164" s="255">
        <v>2055.3</v>
      </c>
      <c r="X164" s="182">
        <v>0</v>
      </c>
      <c r="Y164" s="182">
        <v>0</v>
      </c>
      <c r="Z164" s="182">
        <v>0</v>
      </c>
      <c r="AA164" s="182">
        <v>0</v>
      </c>
      <c r="AB164" s="194">
        <f>W164+X164+Y164+Z164+AA164</f>
        <v>2055.3</v>
      </c>
      <c r="AC164" s="174">
        <v>2022</v>
      </c>
      <c r="AD164" s="13"/>
    </row>
    <row r="165" spans="1:30" s="50" customFormat="1" ht="63">
      <c r="A165" s="171"/>
      <c r="B165" s="171"/>
      <c r="C165" s="172"/>
      <c r="D165" s="148"/>
      <c r="E165" s="148"/>
      <c r="F165" s="148"/>
      <c r="G165" s="148"/>
      <c r="H165" s="148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2"/>
      <c r="T165" s="142"/>
      <c r="U165" s="97" t="s">
        <v>246</v>
      </c>
      <c r="V165" s="231" t="s">
        <v>35</v>
      </c>
      <c r="W165" s="259">
        <v>7</v>
      </c>
      <c r="X165" s="181">
        <v>0</v>
      </c>
      <c r="Y165" s="181">
        <v>0</v>
      </c>
      <c r="Z165" s="181">
        <v>0</v>
      </c>
      <c r="AA165" s="181">
        <v>0</v>
      </c>
      <c r="AB165" s="196">
        <f>W165+X165+Y165+Z165+AA165</f>
        <v>7</v>
      </c>
      <c r="AC165" s="174">
        <v>2022</v>
      </c>
      <c r="AD165" s="13"/>
    </row>
    <row r="166" spans="1:30" s="50" customFormat="1" ht="31.5">
      <c r="A166" s="171"/>
      <c r="B166" s="171"/>
      <c r="C166" s="172"/>
      <c r="D166" s="148"/>
      <c r="E166" s="148"/>
      <c r="F166" s="148"/>
      <c r="G166" s="148"/>
      <c r="H166" s="148"/>
      <c r="I166" s="141"/>
      <c r="J166" s="141"/>
      <c r="K166" s="141"/>
      <c r="L166" s="141"/>
      <c r="M166" s="141"/>
      <c r="N166" s="141"/>
      <c r="O166" s="141"/>
      <c r="P166" s="150"/>
      <c r="Q166" s="142"/>
      <c r="R166" s="142"/>
      <c r="S166" s="142"/>
      <c r="T166" s="142"/>
      <c r="U166" s="151" t="s">
        <v>142</v>
      </c>
      <c r="V166" s="235" t="s">
        <v>10</v>
      </c>
      <c r="W166" s="264">
        <f aca="true" t="shared" si="11" ref="W166:AB166">W170</f>
        <v>762</v>
      </c>
      <c r="X166" s="180">
        <f t="shared" si="11"/>
        <v>715</v>
      </c>
      <c r="Y166" s="180">
        <f t="shared" si="11"/>
        <v>715</v>
      </c>
      <c r="Z166" s="180">
        <f t="shared" si="11"/>
        <v>715</v>
      </c>
      <c r="AA166" s="180">
        <f t="shared" si="11"/>
        <v>762</v>
      </c>
      <c r="AB166" s="180">
        <f t="shared" si="11"/>
        <v>3669</v>
      </c>
      <c r="AC166" s="174">
        <v>2022</v>
      </c>
      <c r="AD166" s="13"/>
    </row>
    <row r="167" spans="1:30" s="50" customFormat="1" ht="47.25">
      <c r="A167" s="118"/>
      <c r="B167" s="118"/>
      <c r="C167" s="119"/>
      <c r="D167" s="145"/>
      <c r="E167" s="145"/>
      <c r="F167" s="145"/>
      <c r="G167" s="145"/>
      <c r="H167" s="145"/>
      <c r="I167" s="146"/>
      <c r="J167" s="146"/>
      <c r="K167" s="146"/>
      <c r="L167" s="146"/>
      <c r="M167" s="146"/>
      <c r="N167" s="146"/>
      <c r="O167" s="149"/>
      <c r="P167" s="168"/>
      <c r="Q167" s="169"/>
      <c r="R167" s="169"/>
      <c r="S167" s="169"/>
      <c r="T167" s="169"/>
      <c r="U167" s="170" t="s">
        <v>96</v>
      </c>
      <c r="V167" s="235" t="s">
        <v>17</v>
      </c>
      <c r="W167" s="258">
        <v>71</v>
      </c>
      <c r="X167" s="181">
        <v>75</v>
      </c>
      <c r="Y167" s="181">
        <v>82</v>
      </c>
      <c r="Z167" s="181">
        <v>82</v>
      </c>
      <c r="AA167" s="181">
        <v>82</v>
      </c>
      <c r="AB167" s="181">
        <v>82</v>
      </c>
      <c r="AC167" s="174">
        <v>2022</v>
      </c>
      <c r="AD167" s="13"/>
    </row>
    <row r="168" spans="1:30" s="58" customFormat="1" ht="31.5">
      <c r="A168" s="108"/>
      <c r="B168" s="108"/>
      <c r="C168" s="109"/>
      <c r="D168" s="112"/>
      <c r="E168" s="112"/>
      <c r="F168" s="112"/>
      <c r="G168" s="112"/>
      <c r="H168" s="112"/>
      <c r="I168" s="113"/>
      <c r="J168" s="113"/>
      <c r="K168" s="113"/>
      <c r="L168" s="113"/>
      <c r="M168" s="113"/>
      <c r="N168" s="113"/>
      <c r="O168" s="113"/>
      <c r="P168" s="147"/>
      <c r="Q168" s="139"/>
      <c r="R168" s="139"/>
      <c r="S168" s="139"/>
      <c r="T168" s="140"/>
      <c r="U168" s="101" t="s">
        <v>97</v>
      </c>
      <c r="V168" s="247" t="s">
        <v>17</v>
      </c>
      <c r="W168" s="259">
        <v>2</v>
      </c>
      <c r="X168" s="189">
        <v>2.5</v>
      </c>
      <c r="Y168" s="189">
        <v>3</v>
      </c>
      <c r="Z168" s="189">
        <v>3.5</v>
      </c>
      <c r="AA168" s="189">
        <v>4</v>
      </c>
      <c r="AB168" s="189">
        <v>4</v>
      </c>
      <c r="AC168" s="81">
        <v>2022</v>
      </c>
      <c r="AD168" s="12"/>
    </row>
    <row r="169" spans="1:30" s="58" customFormat="1" ht="31.5">
      <c r="A169" s="108"/>
      <c r="B169" s="108"/>
      <c r="C169" s="109"/>
      <c r="D169" s="112"/>
      <c r="E169" s="112"/>
      <c r="F169" s="112"/>
      <c r="G169" s="112"/>
      <c r="H169" s="112"/>
      <c r="I169" s="113"/>
      <c r="J169" s="113"/>
      <c r="K169" s="113"/>
      <c r="L169" s="113"/>
      <c r="M169" s="113"/>
      <c r="N169" s="113"/>
      <c r="O169" s="113"/>
      <c r="P169" s="114"/>
      <c r="Q169" s="115"/>
      <c r="R169" s="115"/>
      <c r="S169" s="115"/>
      <c r="T169" s="126"/>
      <c r="U169" s="101" t="s">
        <v>98</v>
      </c>
      <c r="V169" s="235" t="s">
        <v>17</v>
      </c>
      <c r="W169" s="258">
        <v>16</v>
      </c>
      <c r="X169" s="181">
        <v>16</v>
      </c>
      <c r="Y169" s="181">
        <v>17</v>
      </c>
      <c r="Z169" s="181">
        <v>18</v>
      </c>
      <c r="AA169" s="181">
        <v>18.5</v>
      </c>
      <c r="AB169" s="181">
        <v>18.5</v>
      </c>
      <c r="AC169" s="76">
        <v>2022</v>
      </c>
      <c r="AD169" s="12"/>
    </row>
    <row r="170" spans="1:30" s="50" customFormat="1" ht="47.25">
      <c r="A170" s="108">
        <v>6</v>
      </c>
      <c r="B170" s="108">
        <v>7</v>
      </c>
      <c r="C170" s="109">
        <v>5</v>
      </c>
      <c r="D170" s="112">
        <v>0</v>
      </c>
      <c r="E170" s="112">
        <v>7</v>
      </c>
      <c r="F170" s="112">
        <v>0</v>
      </c>
      <c r="G170" s="112">
        <v>3</v>
      </c>
      <c r="H170" s="112">
        <v>0</v>
      </c>
      <c r="I170" s="113">
        <v>1</v>
      </c>
      <c r="J170" s="113">
        <v>3</v>
      </c>
      <c r="K170" s="113">
        <v>0</v>
      </c>
      <c r="L170" s="113">
        <v>2</v>
      </c>
      <c r="M170" s="113">
        <v>2</v>
      </c>
      <c r="N170" s="113">
        <v>0</v>
      </c>
      <c r="O170" s="113">
        <v>0</v>
      </c>
      <c r="P170" s="113">
        <v>1</v>
      </c>
      <c r="Q170" s="113">
        <v>0</v>
      </c>
      <c r="R170" s="127"/>
      <c r="S170" s="127"/>
      <c r="T170" s="127"/>
      <c r="U170" s="92" t="s">
        <v>161</v>
      </c>
      <c r="V170" s="235" t="s">
        <v>10</v>
      </c>
      <c r="W170" s="255">
        <v>762</v>
      </c>
      <c r="X170" s="182">
        <v>715</v>
      </c>
      <c r="Y170" s="182">
        <v>715</v>
      </c>
      <c r="Z170" s="182">
        <v>715</v>
      </c>
      <c r="AA170" s="182">
        <v>762</v>
      </c>
      <c r="AB170" s="182">
        <f>SUM(W170:AA170)</f>
        <v>3669</v>
      </c>
      <c r="AC170" s="76">
        <v>2022</v>
      </c>
      <c r="AD170" s="13"/>
    </row>
    <row r="171" spans="1:30" s="50" customFormat="1" ht="31.5">
      <c r="A171" s="109"/>
      <c r="B171" s="109"/>
      <c r="C171" s="109"/>
      <c r="D171" s="112"/>
      <c r="E171" s="112"/>
      <c r="F171" s="112"/>
      <c r="G171" s="112"/>
      <c r="H171" s="112"/>
      <c r="I171" s="67"/>
      <c r="J171" s="67"/>
      <c r="K171" s="67"/>
      <c r="L171" s="67"/>
      <c r="M171" s="67"/>
      <c r="N171" s="67"/>
      <c r="O171" s="67"/>
      <c r="P171" s="128"/>
      <c r="Q171" s="127"/>
      <c r="R171" s="127"/>
      <c r="S171" s="127"/>
      <c r="T171" s="127"/>
      <c r="U171" s="101" t="s">
        <v>50</v>
      </c>
      <c r="V171" s="248" t="s">
        <v>43</v>
      </c>
      <c r="W171" s="257">
        <v>630</v>
      </c>
      <c r="X171" s="177">
        <v>700</v>
      </c>
      <c r="Y171" s="177">
        <v>700</v>
      </c>
      <c r="Z171" s="177">
        <v>750</v>
      </c>
      <c r="AA171" s="177">
        <v>800</v>
      </c>
      <c r="AB171" s="177">
        <f>SUM(Y171:AA171)</f>
        <v>2250</v>
      </c>
      <c r="AC171" s="76">
        <v>2022</v>
      </c>
      <c r="AD171" s="13"/>
    </row>
    <row r="172" spans="1:30" s="55" customFormat="1" ht="63">
      <c r="A172" s="108"/>
      <c r="B172" s="108"/>
      <c r="C172" s="109"/>
      <c r="D172" s="112"/>
      <c r="E172" s="112"/>
      <c r="F172" s="112"/>
      <c r="G172" s="112"/>
      <c r="H172" s="112"/>
      <c r="I172" s="113"/>
      <c r="J172" s="113"/>
      <c r="K172" s="113"/>
      <c r="L172" s="113"/>
      <c r="M172" s="113"/>
      <c r="N172" s="113"/>
      <c r="O172" s="113"/>
      <c r="P172" s="114"/>
      <c r="Q172" s="115"/>
      <c r="R172" s="115"/>
      <c r="S172" s="115"/>
      <c r="T172" s="126"/>
      <c r="U172" s="101" t="s">
        <v>162</v>
      </c>
      <c r="V172" s="235" t="s">
        <v>60</v>
      </c>
      <c r="W172" s="226">
        <v>1</v>
      </c>
      <c r="X172" s="73">
        <v>1</v>
      </c>
      <c r="Y172" s="73">
        <v>1</v>
      </c>
      <c r="Z172" s="73">
        <v>1</v>
      </c>
      <c r="AA172" s="73">
        <v>1</v>
      </c>
      <c r="AB172" s="73">
        <v>1</v>
      </c>
      <c r="AC172" s="76">
        <v>2022</v>
      </c>
      <c r="AD172" s="54"/>
    </row>
    <row r="173" spans="1:30" s="55" customFormat="1" ht="31.5">
      <c r="A173" s="108"/>
      <c r="B173" s="108"/>
      <c r="C173" s="109"/>
      <c r="D173" s="112"/>
      <c r="E173" s="112"/>
      <c r="F173" s="112"/>
      <c r="G173" s="112"/>
      <c r="H173" s="112"/>
      <c r="I173" s="113"/>
      <c r="J173" s="113"/>
      <c r="K173" s="113"/>
      <c r="L173" s="113"/>
      <c r="M173" s="113"/>
      <c r="N173" s="113"/>
      <c r="O173" s="113"/>
      <c r="P173" s="114"/>
      <c r="Q173" s="115"/>
      <c r="R173" s="115"/>
      <c r="S173" s="115"/>
      <c r="T173" s="126"/>
      <c r="U173" s="103" t="s">
        <v>127</v>
      </c>
      <c r="V173" s="235" t="s">
        <v>17</v>
      </c>
      <c r="W173" s="257">
        <v>100</v>
      </c>
      <c r="X173" s="177">
        <v>100</v>
      </c>
      <c r="Y173" s="177">
        <v>100</v>
      </c>
      <c r="Z173" s="177">
        <v>100</v>
      </c>
      <c r="AA173" s="177">
        <v>100</v>
      </c>
      <c r="AB173" s="177">
        <v>100</v>
      </c>
      <c r="AC173" s="76">
        <v>2022</v>
      </c>
      <c r="AD173" s="54"/>
    </row>
    <row r="174" spans="1:30" s="50" customFormat="1" ht="31.5">
      <c r="A174" s="108">
        <v>6</v>
      </c>
      <c r="B174" s="108">
        <v>7</v>
      </c>
      <c r="C174" s="109">
        <v>5</v>
      </c>
      <c r="D174" s="112">
        <v>0</v>
      </c>
      <c r="E174" s="112">
        <v>7</v>
      </c>
      <c r="F174" s="112">
        <v>0</v>
      </c>
      <c r="G174" s="112">
        <v>5</v>
      </c>
      <c r="H174" s="112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5"/>
      <c r="T174" s="115"/>
      <c r="U174" s="129" t="s">
        <v>99</v>
      </c>
      <c r="V174" s="242" t="s">
        <v>10</v>
      </c>
      <c r="W174" s="264">
        <f aca="true" t="shared" si="12" ref="W174:AB174">W175+W181</f>
        <v>500</v>
      </c>
      <c r="X174" s="180">
        <f t="shared" si="12"/>
        <v>200</v>
      </c>
      <c r="Y174" s="180">
        <f t="shared" si="12"/>
        <v>200</v>
      </c>
      <c r="Z174" s="180">
        <f t="shared" si="12"/>
        <v>200</v>
      </c>
      <c r="AA174" s="180">
        <f t="shared" si="12"/>
        <v>200</v>
      </c>
      <c r="AB174" s="180">
        <f t="shared" si="12"/>
        <v>1300</v>
      </c>
      <c r="AC174" s="76">
        <v>2022</v>
      </c>
      <c r="AD174" s="13"/>
    </row>
    <row r="175" spans="1:30" s="50" customFormat="1" ht="31.5">
      <c r="A175" s="108">
        <v>6</v>
      </c>
      <c r="B175" s="108">
        <v>7</v>
      </c>
      <c r="C175" s="109">
        <v>5</v>
      </c>
      <c r="D175" s="116"/>
      <c r="E175" s="116"/>
      <c r="F175" s="116"/>
      <c r="G175" s="112"/>
      <c r="H175" s="112"/>
      <c r="I175" s="113"/>
      <c r="J175" s="113"/>
      <c r="K175" s="113"/>
      <c r="L175" s="113"/>
      <c r="M175" s="113"/>
      <c r="N175" s="113"/>
      <c r="O175" s="113"/>
      <c r="P175" s="114"/>
      <c r="Q175" s="115"/>
      <c r="R175" s="115"/>
      <c r="S175" s="115"/>
      <c r="T175" s="115"/>
      <c r="U175" s="100" t="s">
        <v>22</v>
      </c>
      <c r="V175" s="242" t="s">
        <v>10</v>
      </c>
      <c r="W175" s="264">
        <f aca="true" t="shared" si="13" ref="W175:AB175">W177</f>
        <v>500</v>
      </c>
      <c r="X175" s="180">
        <f t="shared" si="13"/>
        <v>200</v>
      </c>
      <c r="Y175" s="180">
        <f t="shared" si="13"/>
        <v>200</v>
      </c>
      <c r="Z175" s="180">
        <f t="shared" si="13"/>
        <v>200</v>
      </c>
      <c r="AA175" s="180">
        <f t="shared" si="13"/>
        <v>200</v>
      </c>
      <c r="AB175" s="180">
        <f t="shared" si="13"/>
        <v>1300</v>
      </c>
      <c r="AC175" s="76">
        <v>2022</v>
      </c>
      <c r="AD175" s="13"/>
    </row>
    <row r="176" spans="1:30" s="58" customFormat="1" ht="31.5">
      <c r="A176" s="108">
        <v>6</v>
      </c>
      <c r="B176" s="108">
        <v>7</v>
      </c>
      <c r="C176" s="109">
        <v>5</v>
      </c>
      <c r="D176" s="112"/>
      <c r="E176" s="112"/>
      <c r="F176" s="112"/>
      <c r="G176" s="112"/>
      <c r="H176" s="112"/>
      <c r="I176" s="113"/>
      <c r="J176" s="113"/>
      <c r="K176" s="113"/>
      <c r="L176" s="113"/>
      <c r="M176" s="113"/>
      <c r="N176" s="113"/>
      <c r="O176" s="113"/>
      <c r="P176" s="114"/>
      <c r="Q176" s="115"/>
      <c r="R176" s="115"/>
      <c r="S176" s="115"/>
      <c r="T176" s="115"/>
      <c r="U176" s="93" t="s">
        <v>23</v>
      </c>
      <c r="V176" s="235" t="s">
        <v>35</v>
      </c>
      <c r="W176" s="277">
        <v>210</v>
      </c>
      <c r="X176" s="186">
        <v>150</v>
      </c>
      <c r="Y176" s="186">
        <v>150</v>
      </c>
      <c r="Z176" s="186">
        <v>150</v>
      </c>
      <c r="AA176" s="186">
        <v>150</v>
      </c>
      <c r="AB176" s="186">
        <f>SUM(W176:AA176)</f>
        <v>810</v>
      </c>
      <c r="AC176" s="76">
        <v>2022</v>
      </c>
      <c r="AD176" s="12"/>
    </row>
    <row r="177" spans="1:30" s="50" customFormat="1" ht="31.5">
      <c r="A177" s="108">
        <v>6</v>
      </c>
      <c r="B177" s="108">
        <v>7</v>
      </c>
      <c r="C177" s="109">
        <v>5</v>
      </c>
      <c r="D177" s="112">
        <v>0</v>
      </c>
      <c r="E177" s="112">
        <v>7</v>
      </c>
      <c r="F177" s="112">
        <v>0</v>
      </c>
      <c r="G177" s="112">
        <v>5</v>
      </c>
      <c r="H177" s="112">
        <v>0</v>
      </c>
      <c r="I177" s="113">
        <v>1</v>
      </c>
      <c r="J177" s="113">
        <v>4</v>
      </c>
      <c r="K177" s="113">
        <v>0</v>
      </c>
      <c r="L177" s="113">
        <v>1</v>
      </c>
      <c r="M177" s="113">
        <v>2</v>
      </c>
      <c r="N177" s="113">
        <v>0</v>
      </c>
      <c r="O177" s="113">
        <v>0</v>
      </c>
      <c r="P177" s="113">
        <v>1</v>
      </c>
      <c r="Q177" s="113">
        <v>0</v>
      </c>
      <c r="R177" s="113"/>
      <c r="S177" s="115"/>
      <c r="T177" s="115"/>
      <c r="U177" s="104" t="s">
        <v>163</v>
      </c>
      <c r="V177" s="235" t="s">
        <v>10</v>
      </c>
      <c r="W177" s="255">
        <v>500</v>
      </c>
      <c r="X177" s="182">
        <v>200</v>
      </c>
      <c r="Y177" s="182">
        <v>200</v>
      </c>
      <c r="Z177" s="182">
        <v>200</v>
      </c>
      <c r="AA177" s="182">
        <v>200</v>
      </c>
      <c r="AB177" s="182">
        <f>W177+X177+Y177+Z177+AA177</f>
        <v>1300</v>
      </c>
      <c r="AC177" s="76">
        <v>2022</v>
      </c>
      <c r="AD177" s="13"/>
    </row>
    <row r="178" spans="1:30" s="50" customFormat="1" ht="46.5" customHeight="1">
      <c r="A178" s="109"/>
      <c r="B178" s="109"/>
      <c r="C178" s="109"/>
      <c r="D178" s="112"/>
      <c r="E178" s="112"/>
      <c r="F178" s="112"/>
      <c r="G178" s="112"/>
      <c r="H178" s="112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127"/>
      <c r="T178" s="127"/>
      <c r="U178" s="93" t="s">
        <v>51</v>
      </c>
      <c r="V178" s="231" t="s">
        <v>17</v>
      </c>
      <c r="W178" s="258">
        <f>W177/W18*100</f>
        <v>0.04768571488252145</v>
      </c>
      <c r="X178" s="181">
        <f>X177/X18*100</f>
        <v>0.019702053722377967</v>
      </c>
      <c r="Y178" s="181">
        <f>Y177/Y18*100</f>
        <v>0.019996580584720015</v>
      </c>
      <c r="Z178" s="181">
        <f>Z177/Z18*100</f>
        <v>0.01916060273508024</v>
      </c>
      <c r="AA178" s="181">
        <f>AA177/AA18*100</f>
        <v>0.051032411194673846</v>
      </c>
      <c r="AB178" s="181">
        <v>0.13</v>
      </c>
      <c r="AC178" s="76">
        <v>2022</v>
      </c>
      <c r="AD178" s="13"/>
    </row>
    <row r="179" spans="1:30" s="50" customFormat="1" ht="47.25">
      <c r="A179" s="108">
        <v>6</v>
      </c>
      <c r="B179" s="108">
        <v>7</v>
      </c>
      <c r="C179" s="109">
        <v>5</v>
      </c>
      <c r="D179" s="112"/>
      <c r="E179" s="112"/>
      <c r="F179" s="112"/>
      <c r="G179" s="112"/>
      <c r="H179" s="112"/>
      <c r="I179" s="113"/>
      <c r="J179" s="113"/>
      <c r="K179" s="113"/>
      <c r="L179" s="113"/>
      <c r="M179" s="113"/>
      <c r="N179" s="113"/>
      <c r="O179" s="113"/>
      <c r="P179" s="114"/>
      <c r="Q179" s="115"/>
      <c r="R179" s="115"/>
      <c r="S179" s="115"/>
      <c r="T179" s="115"/>
      <c r="U179" s="93" t="s">
        <v>164</v>
      </c>
      <c r="V179" s="235" t="s">
        <v>60</v>
      </c>
      <c r="W179" s="231">
        <v>1</v>
      </c>
      <c r="X179" s="74">
        <v>1</v>
      </c>
      <c r="Y179" s="74">
        <v>1</v>
      </c>
      <c r="Z179" s="74">
        <v>1</v>
      </c>
      <c r="AA179" s="74">
        <v>1</v>
      </c>
      <c r="AB179" s="74">
        <v>1</v>
      </c>
      <c r="AC179" s="76">
        <v>2022</v>
      </c>
      <c r="AD179" s="13"/>
    </row>
    <row r="180" spans="1:30" s="50" customFormat="1" ht="31.5">
      <c r="A180" s="108"/>
      <c r="B180" s="108"/>
      <c r="C180" s="109"/>
      <c r="D180" s="112"/>
      <c r="E180" s="112"/>
      <c r="F180" s="112"/>
      <c r="G180" s="112"/>
      <c r="H180" s="112"/>
      <c r="I180" s="113"/>
      <c r="J180" s="113"/>
      <c r="K180" s="113"/>
      <c r="L180" s="113"/>
      <c r="M180" s="113"/>
      <c r="N180" s="113"/>
      <c r="O180" s="113"/>
      <c r="P180" s="114"/>
      <c r="Q180" s="115"/>
      <c r="R180" s="115"/>
      <c r="S180" s="115"/>
      <c r="T180" s="115"/>
      <c r="U180" s="93" t="s">
        <v>52</v>
      </c>
      <c r="V180" s="235" t="s">
        <v>43</v>
      </c>
      <c r="W180" s="274">
        <v>12</v>
      </c>
      <c r="X180" s="75">
        <v>13</v>
      </c>
      <c r="Y180" s="75">
        <v>15</v>
      </c>
      <c r="Z180" s="75">
        <v>16</v>
      </c>
      <c r="AA180" s="75">
        <v>16</v>
      </c>
      <c r="AB180" s="75">
        <f>SUM(W180:AA180)</f>
        <v>72</v>
      </c>
      <c r="AC180" s="76">
        <v>2022</v>
      </c>
      <c r="AD180" s="13"/>
    </row>
    <row r="181" spans="1:30" s="50" customFormat="1" ht="31.5">
      <c r="A181" s="108">
        <v>6</v>
      </c>
      <c r="B181" s="108">
        <v>7</v>
      </c>
      <c r="C181" s="109">
        <v>5</v>
      </c>
      <c r="D181" s="112"/>
      <c r="E181" s="112"/>
      <c r="F181" s="112"/>
      <c r="G181" s="112"/>
      <c r="H181" s="112"/>
      <c r="I181" s="113"/>
      <c r="J181" s="113"/>
      <c r="K181" s="113"/>
      <c r="L181" s="113"/>
      <c r="M181" s="113"/>
      <c r="N181" s="113"/>
      <c r="O181" s="113"/>
      <c r="P181" s="114"/>
      <c r="Q181" s="115"/>
      <c r="R181" s="115"/>
      <c r="S181" s="115"/>
      <c r="T181" s="115"/>
      <c r="U181" s="100" t="s">
        <v>24</v>
      </c>
      <c r="V181" s="242" t="s">
        <v>10</v>
      </c>
      <c r="W181" s="278">
        <v>0</v>
      </c>
      <c r="X181" s="188">
        <v>0</v>
      </c>
      <c r="Y181" s="188">
        <v>0</v>
      </c>
      <c r="Z181" s="188">
        <v>0</v>
      </c>
      <c r="AA181" s="188">
        <v>0</v>
      </c>
      <c r="AB181" s="188">
        <v>0</v>
      </c>
      <c r="AC181" s="76">
        <v>2022</v>
      </c>
      <c r="AD181" s="13"/>
    </row>
    <row r="182" spans="1:30" s="50" customFormat="1" ht="47.25">
      <c r="A182" s="108">
        <v>6</v>
      </c>
      <c r="B182" s="108">
        <v>7</v>
      </c>
      <c r="C182" s="109">
        <v>5</v>
      </c>
      <c r="D182" s="112"/>
      <c r="E182" s="112"/>
      <c r="F182" s="112"/>
      <c r="G182" s="112"/>
      <c r="H182" s="112"/>
      <c r="I182" s="113"/>
      <c r="J182" s="113"/>
      <c r="K182" s="113"/>
      <c r="L182" s="113"/>
      <c r="M182" s="113"/>
      <c r="N182" s="113"/>
      <c r="O182" s="113"/>
      <c r="P182" s="114"/>
      <c r="Q182" s="115"/>
      <c r="R182" s="115"/>
      <c r="S182" s="115"/>
      <c r="T182" s="115"/>
      <c r="U182" s="93" t="s">
        <v>113</v>
      </c>
      <c r="V182" s="235" t="s">
        <v>35</v>
      </c>
      <c r="W182" s="274">
        <v>4</v>
      </c>
      <c r="X182" s="75">
        <v>5</v>
      </c>
      <c r="Y182" s="75">
        <v>6</v>
      </c>
      <c r="Z182" s="75">
        <v>6</v>
      </c>
      <c r="AA182" s="75">
        <v>7</v>
      </c>
      <c r="AB182" s="186">
        <f>SUM(W182:AA182)</f>
        <v>28</v>
      </c>
      <c r="AC182" s="76">
        <v>2022</v>
      </c>
      <c r="AD182" s="13"/>
    </row>
    <row r="183" spans="1:30" s="50" customFormat="1" ht="47.25">
      <c r="A183" s="108">
        <v>6</v>
      </c>
      <c r="B183" s="108">
        <v>7</v>
      </c>
      <c r="C183" s="109">
        <v>5</v>
      </c>
      <c r="D183" s="112"/>
      <c r="E183" s="112"/>
      <c r="F183" s="112"/>
      <c r="G183" s="112"/>
      <c r="H183" s="112"/>
      <c r="I183" s="113"/>
      <c r="J183" s="113"/>
      <c r="K183" s="113"/>
      <c r="L183" s="113"/>
      <c r="M183" s="113"/>
      <c r="N183" s="113"/>
      <c r="O183" s="113"/>
      <c r="P183" s="114"/>
      <c r="Q183" s="115"/>
      <c r="R183" s="115"/>
      <c r="S183" s="115"/>
      <c r="T183" s="115"/>
      <c r="U183" s="93" t="s">
        <v>145</v>
      </c>
      <c r="V183" s="235" t="s">
        <v>35</v>
      </c>
      <c r="W183" s="274">
        <v>6</v>
      </c>
      <c r="X183" s="75">
        <v>7</v>
      </c>
      <c r="Y183" s="75">
        <v>8</v>
      </c>
      <c r="Z183" s="75">
        <v>8</v>
      </c>
      <c r="AA183" s="75">
        <v>8</v>
      </c>
      <c r="AB183" s="186">
        <f>SUM(W183:AA183)</f>
        <v>37</v>
      </c>
      <c r="AC183" s="76">
        <v>2022</v>
      </c>
      <c r="AD183" s="13"/>
    </row>
    <row r="184" spans="1:30" s="50" customFormat="1" ht="31.5">
      <c r="A184" s="108">
        <v>6</v>
      </c>
      <c r="B184" s="108">
        <v>7</v>
      </c>
      <c r="C184" s="109">
        <v>5</v>
      </c>
      <c r="D184" s="112"/>
      <c r="E184" s="112"/>
      <c r="F184" s="112"/>
      <c r="G184" s="112"/>
      <c r="H184" s="112"/>
      <c r="I184" s="113"/>
      <c r="J184" s="113"/>
      <c r="K184" s="113"/>
      <c r="L184" s="113"/>
      <c r="M184" s="113"/>
      <c r="N184" s="113"/>
      <c r="O184" s="113"/>
      <c r="P184" s="114"/>
      <c r="Q184" s="115"/>
      <c r="R184" s="115"/>
      <c r="S184" s="115"/>
      <c r="T184" s="115"/>
      <c r="U184" s="93" t="s">
        <v>207</v>
      </c>
      <c r="V184" s="235" t="s">
        <v>60</v>
      </c>
      <c r="W184" s="231">
        <v>1</v>
      </c>
      <c r="X184" s="74">
        <v>1</v>
      </c>
      <c r="Y184" s="74">
        <v>1</v>
      </c>
      <c r="Z184" s="74">
        <v>1</v>
      </c>
      <c r="AA184" s="74">
        <v>1</v>
      </c>
      <c r="AB184" s="74">
        <v>1</v>
      </c>
      <c r="AC184" s="76">
        <v>2022</v>
      </c>
      <c r="AD184" s="13"/>
    </row>
    <row r="185" spans="1:30" s="50" customFormat="1" ht="31.5">
      <c r="A185" s="108"/>
      <c r="B185" s="108"/>
      <c r="C185" s="109"/>
      <c r="D185" s="112"/>
      <c r="E185" s="112"/>
      <c r="F185" s="112"/>
      <c r="G185" s="112"/>
      <c r="H185" s="112"/>
      <c r="I185" s="113"/>
      <c r="J185" s="113"/>
      <c r="K185" s="113"/>
      <c r="L185" s="113"/>
      <c r="M185" s="113"/>
      <c r="N185" s="113"/>
      <c r="O185" s="113"/>
      <c r="P185" s="114"/>
      <c r="Q185" s="115"/>
      <c r="R185" s="115"/>
      <c r="S185" s="115"/>
      <c r="T185" s="115"/>
      <c r="U185" s="93" t="s">
        <v>135</v>
      </c>
      <c r="V185" s="235" t="s">
        <v>35</v>
      </c>
      <c r="W185" s="279">
        <v>4</v>
      </c>
      <c r="X185" s="187">
        <v>5</v>
      </c>
      <c r="Y185" s="187">
        <v>6</v>
      </c>
      <c r="Z185" s="187">
        <v>6</v>
      </c>
      <c r="AA185" s="187">
        <v>7</v>
      </c>
      <c r="AB185" s="187">
        <v>7</v>
      </c>
      <c r="AC185" s="76">
        <v>2022</v>
      </c>
      <c r="AD185" s="13"/>
    </row>
    <row r="186" spans="1:30" s="55" customFormat="1" ht="31.5">
      <c r="A186" s="108">
        <v>6</v>
      </c>
      <c r="B186" s="108">
        <v>7</v>
      </c>
      <c r="C186" s="109">
        <v>5</v>
      </c>
      <c r="D186" s="112"/>
      <c r="E186" s="112"/>
      <c r="F186" s="112"/>
      <c r="G186" s="112"/>
      <c r="H186" s="112"/>
      <c r="I186" s="113"/>
      <c r="J186" s="113"/>
      <c r="K186" s="113"/>
      <c r="L186" s="113"/>
      <c r="M186" s="113"/>
      <c r="N186" s="113"/>
      <c r="O186" s="113"/>
      <c r="P186" s="114"/>
      <c r="Q186" s="115"/>
      <c r="R186" s="115"/>
      <c r="S186" s="115"/>
      <c r="T186" s="115"/>
      <c r="U186" s="93" t="s">
        <v>165</v>
      </c>
      <c r="V186" s="235" t="s">
        <v>60</v>
      </c>
      <c r="W186" s="231">
        <v>1</v>
      </c>
      <c r="X186" s="74">
        <v>1</v>
      </c>
      <c r="Y186" s="74">
        <v>1</v>
      </c>
      <c r="Z186" s="74">
        <v>1</v>
      </c>
      <c r="AA186" s="74">
        <v>1</v>
      </c>
      <c r="AB186" s="74">
        <v>1</v>
      </c>
      <c r="AC186" s="76">
        <v>2022</v>
      </c>
      <c r="AD186" s="54"/>
    </row>
    <row r="187" spans="1:30" s="55" customFormat="1" ht="31.5">
      <c r="A187" s="108"/>
      <c r="B187" s="108"/>
      <c r="C187" s="109"/>
      <c r="D187" s="112"/>
      <c r="E187" s="112"/>
      <c r="F187" s="112"/>
      <c r="G187" s="112"/>
      <c r="H187" s="112"/>
      <c r="I187" s="113"/>
      <c r="J187" s="113"/>
      <c r="K187" s="113"/>
      <c r="L187" s="113"/>
      <c r="M187" s="113"/>
      <c r="N187" s="113"/>
      <c r="O187" s="113"/>
      <c r="P187" s="114"/>
      <c r="Q187" s="115"/>
      <c r="R187" s="115"/>
      <c r="S187" s="115"/>
      <c r="T187" s="115"/>
      <c r="U187" s="93" t="s">
        <v>136</v>
      </c>
      <c r="V187" s="235" t="s">
        <v>35</v>
      </c>
      <c r="W187" s="279">
        <v>7</v>
      </c>
      <c r="X187" s="187">
        <v>7</v>
      </c>
      <c r="Y187" s="187">
        <v>8</v>
      </c>
      <c r="Z187" s="187">
        <v>8</v>
      </c>
      <c r="AA187" s="187">
        <v>8</v>
      </c>
      <c r="AB187" s="187">
        <v>8</v>
      </c>
      <c r="AC187" s="76">
        <v>2022</v>
      </c>
      <c r="AD187" s="54"/>
    </row>
    <row r="188" spans="1:30" s="50" customFormat="1" ht="31.5">
      <c r="A188" s="108">
        <v>6</v>
      </c>
      <c r="B188" s="108">
        <v>7</v>
      </c>
      <c r="C188" s="109">
        <v>5</v>
      </c>
      <c r="D188" s="112">
        <v>0</v>
      </c>
      <c r="E188" s="112">
        <v>7</v>
      </c>
      <c r="F188" s="112">
        <v>0</v>
      </c>
      <c r="G188" s="112">
        <v>7</v>
      </c>
      <c r="H188" s="112"/>
      <c r="I188" s="113"/>
      <c r="J188" s="113"/>
      <c r="K188" s="113"/>
      <c r="L188" s="113"/>
      <c r="M188" s="113"/>
      <c r="N188" s="113"/>
      <c r="O188" s="113"/>
      <c r="P188" s="114"/>
      <c r="Q188" s="115"/>
      <c r="R188" s="115"/>
      <c r="S188" s="115"/>
      <c r="T188" s="115"/>
      <c r="U188" s="131" t="s">
        <v>100</v>
      </c>
      <c r="V188" s="242" t="s">
        <v>10</v>
      </c>
      <c r="W188" s="264">
        <f aca="true" t="shared" si="14" ref="W188:AB188">W189+W199</f>
        <v>11174.6</v>
      </c>
      <c r="X188" s="180">
        <f t="shared" si="14"/>
        <v>5117</v>
      </c>
      <c r="Y188" s="180">
        <f t="shared" si="14"/>
        <v>5117</v>
      </c>
      <c r="Z188" s="180">
        <f t="shared" si="14"/>
        <v>5117</v>
      </c>
      <c r="AA188" s="180">
        <f t="shared" si="14"/>
        <v>5117</v>
      </c>
      <c r="AB188" s="180">
        <f t="shared" si="14"/>
        <v>31642.6</v>
      </c>
      <c r="AC188" s="76">
        <v>2022</v>
      </c>
      <c r="AD188" s="13"/>
    </row>
    <row r="189" spans="1:30" s="50" customFormat="1" ht="31.5">
      <c r="A189" s="108">
        <v>6</v>
      </c>
      <c r="B189" s="108">
        <v>7</v>
      </c>
      <c r="C189" s="109">
        <v>5</v>
      </c>
      <c r="D189" s="116"/>
      <c r="E189" s="116"/>
      <c r="F189" s="116"/>
      <c r="G189" s="112"/>
      <c r="H189" s="112"/>
      <c r="I189" s="113"/>
      <c r="J189" s="113"/>
      <c r="K189" s="113"/>
      <c r="L189" s="113"/>
      <c r="M189" s="113"/>
      <c r="N189" s="113"/>
      <c r="O189" s="113"/>
      <c r="P189" s="114"/>
      <c r="Q189" s="115"/>
      <c r="R189" s="115"/>
      <c r="S189" s="115"/>
      <c r="T189" s="115"/>
      <c r="U189" s="100" t="s">
        <v>25</v>
      </c>
      <c r="V189" s="242" t="s">
        <v>10</v>
      </c>
      <c r="W189" s="264">
        <f aca="true" t="shared" si="15" ref="W189:AB189">W193+W195</f>
        <v>11174.6</v>
      </c>
      <c r="X189" s="180">
        <f t="shared" si="15"/>
        <v>5117</v>
      </c>
      <c r="Y189" s="180">
        <f t="shared" si="15"/>
        <v>5117</v>
      </c>
      <c r="Z189" s="180">
        <f t="shared" si="15"/>
        <v>5117</v>
      </c>
      <c r="AA189" s="180">
        <f t="shared" si="15"/>
        <v>5117</v>
      </c>
      <c r="AB189" s="180">
        <f t="shared" si="15"/>
        <v>31642.6</v>
      </c>
      <c r="AC189" s="76">
        <v>2022</v>
      </c>
      <c r="AD189" s="13"/>
    </row>
    <row r="190" spans="1:30" s="50" customFormat="1" ht="31.5">
      <c r="A190" s="108">
        <v>6</v>
      </c>
      <c r="B190" s="108">
        <v>7</v>
      </c>
      <c r="C190" s="109">
        <v>5</v>
      </c>
      <c r="D190" s="112"/>
      <c r="E190" s="112"/>
      <c r="F190" s="112"/>
      <c r="G190" s="112"/>
      <c r="H190" s="112"/>
      <c r="I190" s="113"/>
      <c r="J190" s="113"/>
      <c r="K190" s="113"/>
      <c r="L190" s="113"/>
      <c r="M190" s="113"/>
      <c r="N190" s="113"/>
      <c r="O190" s="113"/>
      <c r="P190" s="114"/>
      <c r="Q190" s="115"/>
      <c r="R190" s="115"/>
      <c r="S190" s="115"/>
      <c r="T190" s="115"/>
      <c r="U190" s="93" t="s">
        <v>26</v>
      </c>
      <c r="V190" s="235" t="s">
        <v>35</v>
      </c>
      <c r="W190" s="231">
        <v>4040</v>
      </c>
      <c r="X190" s="74">
        <v>4050</v>
      </c>
      <c r="Y190" s="74">
        <v>4080</v>
      </c>
      <c r="Z190" s="74">
        <v>4100</v>
      </c>
      <c r="AA190" s="74">
        <v>4100</v>
      </c>
      <c r="AB190" s="177">
        <f>SUM(W190:AA190)</f>
        <v>20370</v>
      </c>
      <c r="AC190" s="76">
        <v>2022</v>
      </c>
      <c r="AD190" s="13"/>
    </row>
    <row r="191" spans="1:30" s="50" customFormat="1" ht="31.5">
      <c r="A191" s="108">
        <v>6</v>
      </c>
      <c r="B191" s="108">
        <v>7</v>
      </c>
      <c r="C191" s="109">
        <v>5</v>
      </c>
      <c r="D191" s="112"/>
      <c r="E191" s="112"/>
      <c r="F191" s="112"/>
      <c r="G191" s="112"/>
      <c r="H191" s="112"/>
      <c r="I191" s="113"/>
      <c r="J191" s="113"/>
      <c r="K191" s="113"/>
      <c r="L191" s="113"/>
      <c r="M191" s="113"/>
      <c r="N191" s="113"/>
      <c r="O191" s="113"/>
      <c r="P191" s="114"/>
      <c r="Q191" s="115"/>
      <c r="R191" s="115"/>
      <c r="S191" s="115"/>
      <c r="T191" s="115"/>
      <c r="U191" s="93" t="s">
        <v>27</v>
      </c>
      <c r="V191" s="235" t="s">
        <v>17</v>
      </c>
      <c r="W191" s="231">
        <v>46.6</v>
      </c>
      <c r="X191" s="74">
        <v>46.7</v>
      </c>
      <c r="Y191" s="185">
        <v>46.7</v>
      </c>
      <c r="Z191" s="74">
        <v>47</v>
      </c>
      <c r="AA191" s="74">
        <v>47</v>
      </c>
      <c r="AB191" s="177">
        <f>SUM(W191:AA191)/5</f>
        <v>46.8</v>
      </c>
      <c r="AC191" s="76">
        <v>2022</v>
      </c>
      <c r="AD191" s="13"/>
    </row>
    <row r="192" spans="1:30" s="50" customFormat="1" ht="31.5">
      <c r="A192" s="108">
        <v>6</v>
      </c>
      <c r="B192" s="108">
        <v>7</v>
      </c>
      <c r="C192" s="109">
        <v>5</v>
      </c>
      <c r="D192" s="112"/>
      <c r="E192" s="112"/>
      <c r="F192" s="112"/>
      <c r="G192" s="112"/>
      <c r="H192" s="112"/>
      <c r="I192" s="113"/>
      <c r="J192" s="113"/>
      <c r="K192" s="113"/>
      <c r="L192" s="113"/>
      <c r="M192" s="113"/>
      <c r="N192" s="113"/>
      <c r="O192" s="113"/>
      <c r="P192" s="114"/>
      <c r="Q192" s="115"/>
      <c r="R192" s="115"/>
      <c r="S192" s="115"/>
      <c r="T192" s="115"/>
      <c r="U192" s="93" t="s">
        <v>28</v>
      </c>
      <c r="V192" s="235" t="s">
        <v>17</v>
      </c>
      <c r="W192" s="231">
        <v>67.8</v>
      </c>
      <c r="X192" s="74">
        <v>70</v>
      </c>
      <c r="Y192" s="74">
        <v>72</v>
      </c>
      <c r="Z192" s="74">
        <v>75</v>
      </c>
      <c r="AA192" s="74">
        <v>80</v>
      </c>
      <c r="AB192" s="177">
        <v>80</v>
      </c>
      <c r="AC192" s="76">
        <v>2022</v>
      </c>
      <c r="AD192" s="13"/>
    </row>
    <row r="193" spans="1:30" s="50" customFormat="1" ht="18.75">
      <c r="A193" s="108">
        <v>6</v>
      </c>
      <c r="B193" s="108">
        <v>7</v>
      </c>
      <c r="C193" s="109">
        <v>5</v>
      </c>
      <c r="D193" s="112">
        <v>0</v>
      </c>
      <c r="E193" s="112">
        <v>7</v>
      </c>
      <c r="F193" s="112">
        <v>0</v>
      </c>
      <c r="G193" s="112">
        <v>7</v>
      </c>
      <c r="H193" s="112">
        <v>0</v>
      </c>
      <c r="I193" s="113">
        <v>1</v>
      </c>
      <c r="J193" s="113">
        <v>5</v>
      </c>
      <c r="K193" s="113">
        <v>0</v>
      </c>
      <c r="L193" s="113">
        <v>1</v>
      </c>
      <c r="M193" s="113" t="s">
        <v>44</v>
      </c>
      <c r="N193" s="113">
        <v>0</v>
      </c>
      <c r="O193" s="113">
        <v>2</v>
      </c>
      <c r="P193" s="113">
        <v>4</v>
      </c>
      <c r="Q193" s="113">
        <v>0</v>
      </c>
      <c r="R193" s="113"/>
      <c r="S193" s="115"/>
      <c r="T193" s="115"/>
      <c r="U193" s="94" t="s">
        <v>166</v>
      </c>
      <c r="V193" s="235" t="s">
        <v>10</v>
      </c>
      <c r="W193" s="255">
        <v>5117</v>
      </c>
      <c r="X193" s="182">
        <v>5117</v>
      </c>
      <c r="Y193" s="182">
        <v>5117</v>
      </c>
      <c r="Z193" s="182">
        <v>5117</v>
      </c>
      <c r="AA193" s="182">
        <v>5117</v>
      </c>
      <c r="AB193" s="182">
        <f>W193+X193+Y193+Z193+AA193</f>
        <v>25585</v>
      </c>
      <c r="AC193" s="76">
        <v>2022</v>
      </c>
      <c r="AD193" s="13"/>
    </row>
    <row r="194" spans="1:30" s="50" customFormat="1" ht="47.25">
      <c r="A194" s="108">
        <v>6</v>
      </c>
      <c r="B194" s="108">
        <v>7</v>
      </c>
      <c r="C194" s="109">
        <v>5</v>
      </c>
      <c r="D194" s="112"/>
      <c r="E194" s="112"/>
      <c r="F194" s="112"/>
      <c r="G194" s="112"/>
      <c r="H194" s="112"/>
      <c r="I194" s="113"/>
      <c r="J194" s="113"/>
      <c r="K194" s="113"/>
      <c r="L194" s="113"/>
      <c r="M194" s="113"/>
      <c r="N194" s="113"/>
      <c r="O194" s="113"/>
      <c r="P194" s="114"/>
      <c r="Q194" s="115"/>
      <c r="R194" s="115"/>
      <c r="S194" s="115"/>
      <c r="T194" s="115"/>
      <c r="U194" s="93" t="s">
        <v>54</v>
      </c>
      <c r="V194" s="231" t="s">
        <v>17</v>
      </c>
      <c r="W194" s="258">
        <f>W193/W18*100</f>
        <v>0.4880156061077245</v>
      </c>
      <c r="X194" s="181">
        <f>X193/X18*100</f>
        <v>0.5040770444870403</v>
      </c>
      <c r="Y194" s="181">
        <f>Y193/Y18*100</f>
        <v>0.5116125142600615</v>
      </c>
      <c r="Z194" s="181">
        <f>Z193/Z18*100</f>
        <v>0.4902240209770279</v>
      </c>
      <c r="AA194" s="181">
        <f>AA193/AA18*100</f>
        <v>1.3056642404157306</v>
      </c>
      <c r="AB194" s="181">
        <v>1.3</v>
      </c>
      <c r="AC194" s="76">
        <v>2022</v>
      </c>
      <c r="AD194" s="13"/>
    </row>
    <row r="195" spans="1:30" s="50" customFormat="1" ht="31.5">
      <c r="A195" s="108">
        <v>6</v>
      </c>
      <c r="B195" s="108">
        <v>7</v>
      </c>
      <c r="C195" s="109">
        <v>5</v>
      </c>
      <c r="D195" s="112">
        <v>0</v>
      </c>
      <c r="E195" s="112">
        <v>7</v>
      </c>
      <c r="F195" s="112">
        <v>0</v>
      </c>
      <c r="G195" s="112">
        <v>7</v>
      </c>
      <c r="H195" s="112">
        <v>0</v>
      </c>
      <c r="I195" s="113">
        <v>1</v>
      </c>
      <c r="J195" s="113">
        <v>5</v>
      </c>
      <c r="K195" s="113">
        <v>0</v>
      </c>
      <c r="L195" s="113">
        <v>1</v>
      </c>
      <c r="M195" s="113">
        <v>1</v>
      </c>
      <c r="N195" s="113">
        <v>0</v>
      </c>
      <c r="O195" s="113">
        <v>2</v>
      </c>
      <c r="P195" s="113">
        <v>4</v>
      </c>
      <c r="Q195" s="113">
        <v>0</v>
      </c>
      <c r="R195" s="113"/>
      <c r="S195" s="115"/>
      <c r="T195" s="115"/>
      <c r="U195" s="94" t="s">
        <v>202</v>
      </c>
      <c r="V195" s="235" t="s">
        <v>10</v>
      </c>
      <c r="W195" s="255">
        <v>6057.6</v>
      </c>
      <c r="X195" s="182">
        <v>0</v>
      </c>
      <c r="Y195" s="182">
        <v>0</v>
      </c>
      <c r="Z195" s="182">
        <v>0</v>
      </c>
      <c r="AA195" s="182">
        <v>0</v>
      </c>
      <c r="AB195" s="182">
        <f>W195+X195+Y195+Z195+AA195</f>
        <v>6057.6</v>
      </c>
      <c r="AC195" s="76">
        <v>2022</v>
      </c>
      <c r="AD195" s="13"/>
    </row>
    <row r="196" spans="1:30" s="50" customFormat="1" ht="47.25">
      <c r="A196" s="108">
        <v>6</v>
      </c>
      <c r="B196" s="108">
        <v>7</v>
      </c>
      <c r="C196" s="109">
        <v>5</v>
      </c>
      <c r="D196" s="112"/>
      <c r="E196" s="112"/>
      <c r="F196" s="112"/>
      <c r="G196" s="112"/>
      <c r="H196" s="112"/>
      <c r="I196" s="113"/>
      <c r="J196" s="113"/>
      <c r="K196" s="113"/>
      <c r="L196" s="113"/>
      <c r="M196" s="113"/>
      <c r="N196" s="113"/>
      <c r="O196" s="113"/>
      <c r="P196" s="114"/>
      <c r="Q196" s="115"/>
      <c r="R196" s="115"/>
      <c r="S196" s="115"/>
      <c r="T196" s="115"/>
      <c r="U196" s="93" t="s">
        <v>203</v>
      </c>
      <c r="V196" s="231" t="s">
        <v>17</v>
      </c>
      <c r="W196" s="258">
        <f>W195/W18*100</f>
        <v>0.5777219729447238</v>
      </c>
      <c r="X196" s="181">
        <f>X195/X20*100</f>
        <v>0</v>
      </c>
      <c r="Y196" s="181">
        <f>Y195/Y20*100</f>
        <v>0</v>
      </c>
      <c r="Z196" s="181">
        <f>Z195/Z20*100</f>
        <v>0</v>
      </c>
      <c r="AA196" s="181">
        <f>AA195/AA20*100</f>
        <v>0</v>
      </c>
      <c r="AB196" s="181">
        <v>0.59</v>
      </c>
      <c r="AC196" s="76">
        <v>2022</v>
      </c>
      <c r="AD196" s="13"/>
    </row>
    <row r="197" spans="1:30" s="50" customFormat="1" ht="31.5">
      <c r="A197" s="108"/>
      <c r="B197" s="108"/>
      <c r="C197" s="109"/>
      <c r="D197" s="112"/>
      <c r="E197" s="112"/>
      <c r="F197" s="112"/>
      <c r="G197" s="112"/>
      <c r="H197" s="112"/>
      <c r="I197" s="113"/>
      <c r="J197" s="113"/>
      <c r="K197" s="113"/>
      <c r="L197" s="113"/>
      <c r="M197" s="113"/>
      <c r="N197" s="113"/>
      <c r="O197" s="113"/>
      <c r="P197" s="114"/>
      <c r="Q197" s="115"/>
      <c r="R197" s="115"/>
      <c r="S197" s="115"/>
      <c r="T197" s="115"/>
      <c r="U197" s="93" t="s">
        <v>230</v>
      </c>
      <c r="V197" s="235" t="s">
        <v>60</v>
      </c>
      <c r="W197" s="231">
        <v>1</v>
      </c>
      <c r="X197" s="74">
        <v>1</v>
      </c>
      <c r="Y197" s="74">
        <v>1</v>
      </c>
      <c r="Z197" s="74">
        <v>1</v>
      </c>
      <c r="AA197" s="74">
        <v>1</v>
      </c>
      <c r="AB197" s="74">
        <v>1</v>
      </c>
      <c r="AC197" s="76">
        <v>2022</v>
      </c>
      <c r="AD197" s="13"/>
    </row>
    <row r="198" spans="1:30" s="50" customFormat="1" ht="31.5">
      <c r="A198" s="108"/>
      <c r="B198" s="108"/>
      <c r="C198" s="109"/>
      <c r="D198" s="112"/>
      <c r="E198" s="112"/>
      <c r="F198" s="112"/>
      <c r="G198" s="112"/>
      <c r="H198" s="112"/>
      <c r="I198" s="113"/>
      <c r="J198" s="113"/>
      <c r="K198" s="113"/>
      <c r="L198" s="113"/>
      <c r="M198" s="113"/>
      <c r="N198" s="113"/>
      <c r="O198" s="113"/>
      <c r="P198" s="114"/>
      <c r="Q198" s="115"/>
      <c r="R198" s="115"/>
      <c r="S198" s="115"/>
      <c r="T198" s="115"/>
      <c r="U198" s="93" t="s">
        <v>53</v>
      </c>
      <c r="V198" s="235" t="s">
        <v>35</v>
      </c>
      <c r="W198" s="274">
        <v>16</v>
      </c>
      <c r="X198" s="75">
        <v>17</v>
      </c>
      <c r="Y198" s="75">
        <v>17</v>
      </c>
      <c r="Z198" s="75">
        <v>18</v>
      </c>
      <c r="AA198" s="75">
        <v>19</v>
      </c>
      <c r="AB198" s="75">
        <f>SUM(W198:AA198)</f>
        <v>87</v>
      </c>
      <c r="AC198" s="76">
        <v>2022</v>
      </c>
      <c r="AD198" s="13"/>
    </row>
    <row r="199" spans="1:30" s="50" customFormat="1" ht="47.25">
      <c r="A199" s="108">
        <v>6</v>
      </c>
      <c r="B199" s="108">
        <v>7</v>
      </c>
      <c r="C199" s="109">
        <v>5</v>
      </c>
      <c r="D199" s="112"/>
      <c r="E199" s="112"/>
      <c r="F199" s="112"/>
      <c r="G199" s="112"/>
      <c r="H199" s="112"/>
      <c r="I199" s="113"/>
      <c r="J199" s="113"/>
      <c r="K199" s="113"/>
      <c r="L199" s="113"/>
      <c r="M199" s="113"/>
      <c r="N199" s="113"/>
      <c r="O199" s="113"/>
      <c r="P199" s="114"/>
      <c r="Q199" s="115"/>
      <c r="R199" s="115"/>
      <c r="S199" s="115"/>
      <c r="T199" s="115"/>
      <c r="U199" s="100" t="s">
        <v>29</v>
      </c>
      <c r="V199" s="242" t="s">
        <v>10</v>
      </c>
      <c r="W199" s="280">
        <v>0</v>
      </c>
      <c r="X199" s="184">
        <v>0</v>
      </c>
      <c r="Y199" s="184">
        <v>0</v>
      </c>
      <c r="Z199" s="184">
        <v>0</v>
      </c>
      <c r="AA199" s="184">
        <v>0</v>
      </c>
      <c r="AB199" s="184">
        <v>0</v>
      </c>
      <c r="AC199" s="76">
        <v>2022</v>
      </c>
      <c r="AD199" s="13"/>
    </row>
    <row r="200" spans="1:30" s="50" customFormat="1" ht="31.5">
      <c r="A200" s="108">
        <v>6</v>
      </c>
      <c r="B200" s="108">
        <v>7</v>
      </c>
      <c r="C200" s="109">
        <v>5</v>
      </c>
      <c r="D200" s="112"/>
      <c r="E200" s="112"/>
      <c r="F200" s="112"/>
      <c r="G200" s="112"/>
      <c r="H200" s="112"/>
      <c r="I200" s="113"/>
      <c r="J200" s="113"/>
      <c r="K200" s="113"/>
      <c r="L200" s="113"/>
      <c r="M200" s="113"/>
      <c r="N200" s="113"/>
      <c r="O200" s="113"/>
      <c r="P200" s="114"/>
      <c r="Q200" s="115"/>
      <c r="R200" s="115"/>
      <c r="S200" s="115"/>
      <c r="T200" s="115"/>
      <c r="U200" s="93" t="s">
        <v>30</v>
      </c>
      <c r="V200" s="235" t="s">
        <v>43</v>
      </c>
      <c r="W200" s="274">
        <v>180</v>
      </c>
      <c r="X200" s="75">
        <v>200</v>
      </c>
      <c r="Y200" s="75">
        <v>210</v>
      </c>
      <c r="Z200" s="75">
        <v>210</v>
      </c>
      <c r="AA200" s="75">
        <v>210</v>
      </c>
      <c r="AB200" s="75">
        <f>SUM(W200:AA200)</f>
        <v>1010</v>
      </c>
      <c r="AC200" s="76">
        <v>2022</v>
      </c>
      <c r="AD200" s="13"/>
    </row>
    <row r="201" spans="1:30" s="50" customFormat="1" ht="31.5">
      <c r="A201" s="108">
        <v>6</v>
      </c>
      <c r="B201" s="108">
        <v>7</v>
      </c>
      <c r="C201" s="109">
        <v>5</v>
      </c>
      <c r="D201" s="112"/>
      <c r="E201" s="112"/>
      <c r="F201" s="112"/>
      <c r="G201" s="112"/>
      <c r="H201" s="112"/>
      <c r="I201" s="113"/>
      <c r="J201" s="113"/>
      <c r="K201" s="113"/>
      <c r="L201" s="113"/>
      <c r="M201" s="113"/>
      <c r="N201" s="113"/>
      <c r="O201" s="113"/>
      <c r="P201" s="114"/>
      <c r="Q201" s="115"/>
      <c r="R201" s="115"/>
      <c r="S201" s="115"/>
      <c r="T201" s="115"/>
      <c r="U201" s="93" t="s">
        <v>31</v>
      </c>
      <c r="V201" s="235" t="s">
        <v>43</v>
      </c>
      <c r="W201" s="274">
        <v>550</v>
      </c>
      <c r="X201" s="75">
        <v>600</v>
      </c>
      <c r="Y201" s="75">
        <v>600</v>
      </c>
      <c r="Z201" s="75">
        <v>600</v>
      </c>
      <c r="AA201" s="75">
        <v>600</v>
      </c>
      <c r="AB201" s="75">
        <f>SUM(W201:AA201)</f>
        <v>2950</v>
      </c>
      <c r="AC201" s="76">
        <v>2022</v>
      </c>
      <c r="AD201" s="13"/>
    </row>
    <row r="202" spans="1:30" s="50" customFormat="1" ht="31.5">
      <c r="A202" s="108">
        <v>6</v>
      </c>
      <c r="B202" s="108">
        <v>7</v>
      </c>
      <c r="C202" s="109">
        <v>5</v>
      </c>
      <c r="D202" s="112"/>
      <c r="E202" s="112"/>
      <c r="F202" s="112"/>
      <c r="G202" s="112"/>
      <c r="H202" s="112"/>
      <c r="I202" s="113"/>
      <c r="J202" s="113"/>
      <c r="K202" s="113"/>
      <c r="L202" s="113"/>
      <c r="M202" s="113"/>
      <c r="N202" s="113"/>
      <c r="O202" s="113"/>
      <c r="P202" s="114"/>
      <c r="Q202" s="115"/>
      <c r="R202" s="115"/>
      <c r="S202" s="115"/>
      <c r="T202" s="115"/>
      <c r="U202" s="93" t="s">
        <v>167</v>
      </c>
      <c r="V202" s="235" t="s">
        <v>60</v>
      </c>
      <c r="W202" s="231">
        <v>1</v>
      </c>
      <c r="X202" s="74">
        <v>1</v>
      </c>
      <c r="Y202" s="74">
        <v>1</v>
      </c>
      <c r="Z202" s="74">
        <v>1</v>
      </c>
      <c r="AA202" s="74">
        <v>1</v>
      </c>
      <c r="AB202" s="74">
        <v>1</v>
      </c>
      <c r="AC202" s="76">
        <v>2022</v>
      </c>
      <c r="AD202" s="13"/>
    </row>
    <row r="203" spans="1:30" s="50" customFormat="1" ht="31.5">
      <c r="A203" s="108"/>
      <c r="B203" s="108"/>
      <c r="C203" s="109"/>
      <c r="D203" s="112"/>
      <c r="E203" s="112"/>
      <c r="F203" s="112"/>
      <c r="G203" s="112"/>
      <c r="H203" s="112"/>
      <c r="I203" s="113"/>
      <c r="J203" s="113"/>
      <c r="K203" s="113"/>
      <c r="L203" s="113"/>
      <c r="M203" s="113"/>
      <c r="N203" s="113"/>
      <c r="O203" s="113"/>
      <c r="P203" s="114"/>
      <c r="Q203" s="115"/>
      <c r="R203" s="115"/>
      <c r="S203" s="115"/>
      <c r="T203" s="115"/>
      <c r="U203" s="93" t="s">
        <v>55</v>
      </c>
      <c r="V203" s="235" t="s">
        <v>43</v>
      </c>
      <c r="W203" s="274">
        <v>35</v>
      </c>
      <c r="X203" s="75">
        <v>40</v>
      </c>
      <c r="Y203" s="75">
        <v>42</v>
      </c>
      <c r="Z203" s="75">
        <v>42</v>
      </c>
      <c r="AA203" s="75">
        <v>42</v>
      </c>
      <c r="AB203" s="75">
        <f>SUM(W203:AA203)</f>
        <v>201</v>
      </c>
      <c r="AC203" s="76">
        <v>2022</v>
      </c>
      <c r="AD203" s="13"/>
    </row>
    <row r="204" spans="1:30" s="55" customFormat="1" ht="47.25">
      <c r="A204" s="108">
        <v>6</v>
      </c>
      <c r="B204" s="108">
        <v>7</v>
      </c>
      <c r="C204" s="109">
        <v>5</v>
      </c>
      <c r="D204" s="112"/>
      <c r="E204" s="112"/>
      <c r="F204" s="112"/>
      <c r="G204" s="112"/>
      <c r="H204" s="112"/>
      <c r="I204" s="113"/>
      <c r="J204" s="113"/>
      <c r="K204" s="113"/>
      <c r="L204" s="113"/>
      <c r="M204" s="113"/>
      <c r="N204" s="113"/>
      <c r="O204" s="113"/>
      <c r="P204" s="114"/>
      <c r="Q204" s="115"/>
      <c r="R204" s="115"/>
      <c r="S204" s="115"/>
      <c r="T204" s="115"/>
      <c r="U204" s="93" t="s">
        <v>168</v>
      </c>
      <c r="V204" s="235" t="s">
        <v>60</v>
      </c>
      <c r="W204" s="231">
        <v>1</v>
      </c>
      <c r="X204" s="74">
        <v>1</v>
      </c>
      <c r="Y204" s="74">
        <v>1</v>
      </c>
      <c r="Z204" s="74">
        <v>1</v>
      </c>
      <c r="AA204" s="74">
        <v>1</v>
      </c>
      <c r="AB204" s="74">
        <v>1</v>
      </c>
      <c r="AC204" s="76">
        <v>2022</v>
      </c>
      <c r="AD204" s="54"/>
    </row>
    <row r="205" spans="1:30" s="55" customFormat="1" ht="31.5">
      <c r="A205" s="108"/>
      <c r="B205" s="108"/>
      <c r="C205" s="109"/>
      <c r="D205" s="112"/>
      <c r="E205" s="112"/>
      <c r="F205" s="112"/>
      <c r="G205" s="112"/>
      <c r="H205" s="112"/>
      <c r="I205" s="113"/>
      <c r="J205" s="113"/>
      <c r="K205" s="113"/>
      <c r="L205" s="113"/>
      <c r="M205" s="113"/>
      <c r="N205" s="113"/>
      <c r="O205" s="113"/>
      <c r="P205" s="114"/>
      <c r="Q205" s="115"/>
      <c r="R205" s="115"/>
      <c r="S205" s="115"/>
      <c r="T205" s="115"/>
      <c r="U205" s="93" t="s">
        <v>56</v>
      </c>
      <c r="V205" s="235" t="s">
        <v>43</v>
      </c>
      <c r="W205" s="274">
        <v>309</v>
      </c>
      <c r="X205" s="75">
        <v>264</v>
      </c>
      <c r="Y205" s="75">
        <v>211</v>
      </c>
      <c r="Z205" s="75">
        <v>211</v>
      </c>
      <c r="AA205" s="75">
        <v>211</v>
      </c>
      <c r="AB205" s="75">
        <f>SUM(W205:AA205)</f>
        <v>1206</v>
      </c>
      <c r="AC205" s="76">
        <v>2022</v>
      </c>
      <c r="AD205" s="54"/>
    </row>
    <row r="206" spans="1:30" s="50" customFormat="1" ht="18.75">
      <c r="A206" s="108">
        <v>6</v>
      </c>
      <c r="B206" s="108">
        <v>7</v>
      </c>
      <c r="C206" s="109">
        <v>5</v>
      </c>
      <c r="D206" s="112">
        <v>0</v>
      </c>
      <c r="E206" s="112">
        <v>7</v>
      </c>
      <c r="F206" s="112">
        <v>0</v>
      </c>
      <c r="G206" s="112">
        <v>9</v>
      </c>
      <c r="H206" s="112"/>
      <c r="I206" s="113"/>
      <c r="J206" s="113"/>
      <c r="K206" s="113"/>
      <c r="L206" s="113"/>
      <c r="M206" s="113"/>
      <c r="N206" s="113"/>
      <c r="O206" s="113"/>
      <c r="P206" s="113"/>
      <c r="Q206" s="113"/>
      <c r="R206" s="115"/>
      <c r="S206" s="115"/>
      <c r="T206" s="115"/>
      <c r="U206" s="131" t="s">
        <v>16</v>
      </c>
      <c r="V206" s="249" t="s">
        <v>10</v>
      </c>
      <c r="W206" s="281">
        <f>W207+W219</f>
        <v>12835.099999999999</v>
      </c>
      <c r="X206" s="220">
        <f>X207</f>
        <v>11491</v>
      </c>
      <c r="Y206" s="220">
        <f>Y207</f>
        <v>9303</v>
      </c>
      <c r="Z206" s="220">
        <f>Z207</f>
        <v>9303</v>
      </c>
      <c r="AA206" s="220">
        <f>AA207</f>
        <v>8451.099999999999</v>
      </c>
      <c r="AB206" s="220">
        <f>AB207</f>
        <v>51383.200000000004</v>
      </c>
      <c r="AC206" s="76">
        <v>2022</v>
      </c>
      <c r="AD206" s="13"/>
    </row>
    <row r="207" spans="1:61" s="50" customFormat="1" ht="31.5">
      <c r="A207" s="108">
        <v>6</v>
      </c>
      <c r="B207" s="108">
        <v>7</v>
      </c>
      <c r="C207" s="109">
        <v>5</v>
      </c>
      <c r="D207" s="116"/>
      <c r="E207" s="116"/>
      <c r="F207" s="116"/>
      <c r="G207" s="112"/>
      <c r="H207" s="112"/>
      <c r="I207" s="113"/>
      <c r="J207" s="113"/>
      <c r="K207" s="113"/>
      <c r="L207" s="113"/>
      <c r="M207" s="113"/>
      <c r="N207" s="113"/>
      <c r="O207" s="113"/>
      <c r="P207" s="114"/>
      <c r="Q207" s="115"/>
      <c r="R207" s="115"/>
      <c r="S207" s="115"/>
      <c r="T207" s="115"/>
      <c r="U207" s="100" t="s">
        <v>34</v>
      </c>
      <c r="V207" s="249" t="s">
        <v>10</v>
      </c>
      <c r="W207" s="281">
        <f aca="true" t="shared" si="16" ref="W207:AB207">W209+W213+W211+W215+W217</f>
        <v>12835.099999999999</v>
      </c>
      <c r="X207" s="220">
        <f t="shared" si="16"/>
        <v>11491</v>
      </c>
      <c r="Y207" s="220">
        <f t="shared" si="16"/>
        <v>9303</v>
      </c>
      <c r="Z207" s="220">
        <f t="shared" si="16"/>
        <v>9303</v>
      </c>
      <c r="AA207" s="220">
        <f t="shared" si="16"/>
        <v>8451.099999999999</v>
      </c>
      <c r="AB207" s="220">
        <f t="shared" si="16"/>
        <v>51383.200000000004</v>
      </c>
      <c r="AC207" s="76">
        <v>2022</v>
      </c>
      <c r="AD207" s="59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</row>
    <row r="208" spans="1:61" s="50" customFormat="1" ht="47.25">
      <c r="A208" s="108">
        <v>6</v>
      </c>
      <c r="B208" s="108">
        <v>7</v>
      </c>
      <c r="C208" s="109">
        <v>5</v>
      </c>
      <c r="D208" s="112"/>
      <c r="E208" s="112"/>
      <c r="F208" s="112"/>
      <c r="G208" s="112"/>
      <c r="H208" s="112"/>
      <c r="I208" s="113"/>
      <c r="J208" s="113"/>
      <c r="K208" s="113"/>
      <c r="L208" s="113"/>
      <c r="M208" s="113"/>
      <c r="N208" s="113"/>
      <c r="O208" s="113"/>
      <c r="P208" s="114"/>
      <c r="Q208" s="115"/>
      <c r="R208" s="115"/>
      <c r="S208" s="115"/>
      <c r="T208" s="115"/>
      <c r="U208" s="93" t="s">
        <v>32</v>
      </c>
      <c r="V208" s="235" t="s">
        <v>35</v>
      </c>
      <c r="W208" s="274">
        <v>63</v>
      </c>
      <c r="X208" s="75">
        <v>63</v>
      </c>
      <c r="Y208" s="75">
        <v>63</v>
      </c>
      <c r="Z208" s="75">
        <v>63</v>
      </c>
      <c r="AA208" s="75">
        <v>63</v>
      </c>
      <c r="AB208" s="75">
        <v>63</v>
      </c>
      <c r="AC208" s="76">
        <v>2022</v>
      </c>
      <c r="AD208" s="59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</row>
    <row r="209" spans="1:61" s="50" customFormat="1" ht="30.75" customHeight="1">
      <c r="A209" s="108">
        <v>6</v>
      </c>
      <c r="B209" s="108">
        <v>7</v>
      </c>
      <c r="C209" s="109">
        <v>5</v>
      </c>
      <c r="D209" s="112">
        <v>0</v>
      </c>
      <c r="E209" s="112">
        <v>7</v>
      </c>
      <c r="F209" s="112">
        <v>0</v>
      </c>
      <c r="G209" s="112">
        <v>9</v>
      </c>
      <c r="H209" s="112">
        <v>0</v>
      </c>
      <c r="I209" s="113">
        <v>1</v>
      </c>
      <c r="J209" s="113">
        <v>9</v>
      </c>
      <c r="K209" s="113">
        <v>0</v>
      </c>
      <c r="L209" s="113">
        <v>1</v>
      </c>
      <c r="M209" s="113">
        <v>2</v>
      </c>
      <c r="N209" s="113">
        <v>0</v>
      </c>
      <c r="O209" s="113">
        <v>0</v>
      </c>
      <c r="P209" s="113">
        <v>1</v>
      </c>
      <c r="Q209" s="113">
        <v>0</v>
      </c>
      <c r="R209" s="115"/>
      <c r="S209" s="115"/>
      <c r="T209" s="115"/>
      <c r="U209" s="94" t="s">
        <v>169</v>
      </c>
      <c r="V209" s="235" t="s">
        <v>10</v>
      </c>
      <c r="W209" s="255">
        <v>5797.4</v>
      </c>
      <c r="X209" s="182">
        <v>6105</v>
      </c>
      <c r="Y209" s="182">
        <v>6105</v>
      </c>
      <c r="Z209" s="182">
        <v>6105</v>
      </c>
      <c r="AA209" s="182">
        <v>5767.4</v>
      </c>
      <c r="AB209" s="182">
        <f>W209+X209+Y209+Z209+AA209</f>
        <v>29879.800000000003</v>
      </c>
      <c r="AC209" s="76">
        <v>2022</v>
      </c>
      <c r="AD209" s="59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</row>
    <row r="210" spans="1:61" s="50" customFormat="1" ht="63">
      <c r="A210" s="108"/>
      <c r="B210" s="108"/>
      <c r="C210" s="109"/>
      <c r="D210" s="112"/>
      <c r="E210" s="112"/>
      <c r="F210" s="112"/>
      <c r="G210" s="112"/>
      <c r="H210" s="112"/>
      <c r="I210" s="113"/>
      <c r="J210" s="113"/>
      <c r="K210" s="113"/>
      <c r="L210" s="113"/>
      <c r="M210" s="113"/>
      <c r="N210" s="113"/>
      <c r="O210" s="113"/>
      <c r="P210" s="113"/>
      <c r="Q210" s="113"/>
      <c r="R210" s="115"/>
      <c r="S210" s="115"/>
      <c r="T210" s="115"/>
      <c r="U210" s="105" t="s">
        <v>62</v>
      </c>
      <c r="V210" s="235" t="s">
        <v>17</v>
      </c>
      <c r="W210" s="258">
        <f>W209/W18*100</f>
        <v>0.5529063269198596</v>
      </c>
      <c r="X210" s="181">
        <f>X209/X18*100</f>
        <v>0.6014051898755873</v>
      </c>
      <c r="Y210" s="181">
        <f>Y209/Y18*100</f>
        <v>0.6103956223485785</v>
      </c>
      <c r="Z210" s="181">
        <f>Z209/Z18*100</f>
        <v>0.5848773984883242</v>
      </c>
      <c r="AA210" s="181">
        <f>AA209/AA18*100</f>
        <v>1.4716216416208099</v>
      </c>
      <c r="AB210" s="181">
        <v>1.47</v>
      </c>
      <c r="AC210" s="76">
        <v>2022</v>
      </c>
      <c r="AD210" s="59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</row>
    <row r="211" spans="1:61" s="50" customFormat="1" ht="47.25">
      <c r="A211" s="108">
        <v>6</v>
      </c>
      <c r="B211" s="108">
        <v>7</v>
      </c>
      <c r="C211" s="109">
        <v>5</v>
      </c>
      <c r="D211" s="112">
        <v>0</v>
      </c>
      <c r="E211" s="112">
        <v>7</v>
      </c>
      <c r="F211" s="112">
        <v>0</v>
      </c>
      <c r="G211" s="112">
        <v>9</v>
      </c>
      <c r="H211" s="112">
        <v>0</v>
      </c>
      <c r="I211" s="113">
        <v>1</v>
      </c>
      <c r="J211" s="113">
        <v>9</v>
      </c>
      <c r="K211" s="113">
        <v>0</v>
      </c>
      <c r="L211" s="113">
        <v>1</v>
      </c>
      <c r="M211" s="113">
        <v>2</v>
      </c>
      <c r="N211" s="113">
        <v>0</v>
      </c>
      <c r="O211" s="113">
        <v>0</v>
      </c>
      <c r="P211" s="113">
        <v>2</v>
      </c>
      <c r="Q211" s="113">
        <v>0</v>
      </c>
      <c r="R211" s="115"/>
      <c r="S211" s="115"/>
      <c r="T211" s="115"/>
      <c r="U211" s="94" t="s">
        <v>170</v>
      </c>
      <c r="V211" s="235" t="s">
        <v>10</v>
      </c>
      <c r="W211" s="255">
        <v>2408.7</v>
      </c>
      <c r="X211" s="182">
        <v>2448</v>
      </c>
      <c r="Y211" s="182">
        <v>2448</v>
      </c>
      <c r="Z211" s="182">
        <v>2448</v>
      </c>
      <c r="AA211" s="182">
        <v>2408.7</v>
      </c>
      <c r="AB211" s="182">
        <f>W211+X211+Y211+Z211+AA211</f>
        <v>12161.400000000001</v>
      </c>
      <c r="AC211" s="76">
        <v>2022</v>
      </c>
      <c r="AD211" s="59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</row>
    <row r="212" spans="1:61" s="50" customFormat="1" ht="63.75" customHeight="1">
      <c r="A212" s="108"/>
      <c r="B212" s="108"/>
      <c r="C212" s="109"/>
      <c r="D212" s="112"/>
      <c r="E212" s="112"/>
      <c r="F212" s="112"/>
      <c r="G212" s="112"/>
      <c r="H212" s="112"/>
      <c r="I212" s="113"/>
      <c r="J212" s="113"/>
      <c r="K212" s="113"/>
      <c r="L212" s="113"/>
      <c r="M212" s="113"/>
      <c r="N212" s="113"/>
      <c r="O212" s="113"/>
      <c r="P212" s="113"/>
      <c r="Q212" s="113"/>
      <c r="R212" s="115"/>
      <c r="S212" s="115"/>
      <c r="T212" s="115"/>
      <c r="U212" s="106" t="s">
        <v>65</v>
      </c>
      <c r="V212" s="235" t="s">
        <v>17</v>
      </c>
      <c r="W212" s="258">
        <f>W211/W18*100</f>
        <v>0.2297211628750588</v>
      </c>
      <c r="X212" s="181">
        <f>X211/X18*100</f>
        <v>0.2411531375619063</v>
      </c>
      <c r="Y212" s="181">
        <f>Y211/Y18*100</f>
        <v>0.24475814635697293</v>
      </c>
      <c r="Z212" s="181">
        <f>Z211/Z18*100</f>
        <v>0.2345257774773821</v>
      </c>
      <c r="AA212" s="181">
        <f>AA211/AA18*100</f>
        <v>0.6146088442230545</v>
      </c>
      <c r="AB212" s="181">
        <v>0.61</v>
      </c>
      <c r="AC212" s="76">
        <v>2022</v>
      </c>
      <c r="AD212" s="59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</row>
    <row r="213" spans="1:30" s="55" customFormat="1" ht="31.5">
      <c r="A213" s="108">
        <v>6</v>
      </c>
      <c r="B213" s="108">
        <v>7</v>
      </c>
      <c r="C213" s="109">
        <v>5</v>
      </c>
      <c r="D213" s="112">
        <v>0</v>
      </c>
      <c r="E213" s="112">
        <v>7</v>
      </c>
      <c r="F213" s="112">
        <v>0</v>
      </c>
      <c r="G213" s="112">
        <v>9</v>
      </c>
      <c r="H213" s="112">
        <v>0</v>
      </c>
      <c r="I213" s="113">
        <v>1</v>
      </c>
      <c r="J213" s="113">
        <v>9</v>
      </c>
      <c r="K213" s="113">
        <v>0</v>
      </c>
      <c r="L213" s="113">
        <v>1</v>
      </c>
      <c r="M213" s="113">
        <v>2</v>
      </c>
      <c r="N213" s="113">
        <v>0</v>
      </c>
      <c r="O213" s="113">
        <v>0</v>
      </c>
      <c r="P213" s="113">
        <v>3</v>
      </c>
      <c r="Q213" s="113">
        <v>0</v>
      </c>
      <c r="R213" s="115"/>
      <c r="S213" s="115"/>
      <c r="T213" s="115"/>
      <c r="U213" s="94" t="s">
        <v>171</v>
      </c>
      <c r="V213" s="235" t="s">
        <v>10</v>
      </c>
      <c r="W213" s="255">
        <v>275</v>
      </c>
      <c r="X213" s="182">
        <v>418</v>
      </c>
      <c r="Y213" s="182">
        <v>330</v>
      </c>
      <c r="Z213" s="182">
        <v>330</v>
      </c>
      <c r="AA213" s="182">
        <v>275</v>
      </c>
      <c r="AB213" s="182">
        <f>W213+X213+Y213+Z213+AA213</f>
        <v>1628</v>
      </c>
      <c r="AC213" s="76">
        <v>2022</v>
      </c>
      <c r="AD213" s="54"/>
    </row>
    <row r="214" spans="1:30" s="50" customFormat="1" ht="47.25">
      <c r="A214" s="108"/>
      <c r="B214" s="108"/>
      <c r="C214" s="109"/>
      <c r="D214" s="112"/>
      <c r="E214" s="112"/>
      <c r="F214" s="112"/>
      <c r="G214" s="112"/>
      <c r="H214" s="112"/>
      <c r="I214" s="113"/>
      <c r="J214" s="113"/>
      <c r="K214" s="113"/>
      <c r="L214" s="113"/>
      <c r="M214" s="113"/>
      <c r="N214" s="113"/>
      <c r="O214" s="113"/>
      <c r="P214" s="113"/>
      <c r="Q214" s="113"/>
      <c r="R214" s="115"/>
      <c r="S214" s="115"/>
      <c r="T214" s="137"/>
      <c r="U214" s="152" t="s">
        <v>64</v>
      </c>
      <c r="V214" s="235" t="s">
        <v>17</v>
      </c>
      <c r="W214" s="255">
        <f>W213/W18*100</f>
        <v>0.026227143185386794</v>
      </c>
      <c r="X214" s="182">
        <f>X213/X18*100</f>
        <v>0.04117729227976995</v>
      </c>
      <c r="Y214" s="182">
        <f>Y213/Y18*100</f>
        <v>0.03299435796478802</v>
      </c>
      <c r="Z214" s="182">
        <f>Z213/Z18*100</f>
        <v>0.0316149945128824</v>
      </c>
      <c r="AA214" s="182">
        <f>AA213/AA18*100</f>
        <v>0.07016956539267655</v>
      </c>
      <c r="AB214" s="182">
        <v>0.07</v>
      </c>
      <c r="AC214" s="76">
        <v>2022</v>
      </c>
      <c r="AD214" s="13"/>
    </row>
    <row r="215" spans="1:30" s="55" customFormat="1" ht="31.5">
      <c r="A215" s="108">
        <v>6</v>
      </c>
      <c r="B215" s="108">
        <v>7</v>
      </c>
      <c r="C215" s="109">
        <v>5</v>
      </c>
      <c r="D215" s="112">
        <v>0</v>
      </c>
      <c r="E215" s="112">
        <v>7</v>
      </c>
      <c r="F215" s="112">
        <v>0</v>
      </c>
      <c r="G215" s="112">
        <v>9</v>
      </c>
      <c r="H215" s="112">
        <v>0</v>
      </c>
      <c r="I215" s="113">
        <v>1</v>
      </c>
      <c r="J215" s="113">
        <v>9</v>
      </c>
      <c r="K215" s="113">
        <v>0</v>
      </c>
      <c r="L215" s="113">
        <v>1</v>
      </c>
      <c r="M215" s="113">
        <v>2</v>
      </c>
      <c r="N215" s="113">
        <v>0</v>
      </c>
      <c r="O215" s="113">
        <v>0</v>
      </c>
      <c r="P215" s="113">
        <v>4</v>
      </c>
      <c r="Q215" s="113">
        <v>0</v>
      </c>
      <c r="R215" s="115"/>
      <c r="S215" s="115"/>
      <c r="T215" s="115"/>
      <c r="U215" s="94" t="s">
        <v>205</v>
      </c>
      <c r="V215" s="235" t="s">
        <v>10</v>
      </c>
      <c r="W215" s="255">
        <v>4200</v>
      </c>
      <c r="X215" s="182">
        <v>2100</v>
      </c>
      <c r="Y215" s="182">
        <v>0</v>
      </c>
      <c r="Z215" s="182">
        <v>0</v>
      </c>
      <c r="AA215" s="182">
        <v>0</v>
      </c>
      <c r="AB215" s="182">
        <f>W215+X215+Y215+Z215+AA215</f>
        <v>6300</v>
      </c>
      <c r="AC215" s="76">
        <v>2022</v>
      </c>
      <c r="AD215" s="54"/>
    </row>
    <row r="216" spans="1:30" s="50" customFormat="1" ht="47.25">
      <c r="A216" s="108"/>
      <c r="B216" s="108"/>
      <c r="C216" s="109"/>
      <c r="D216" s="112"/>
      <c r="E216" s="112"/>
      <c r="F216" s="112"/>
      <c r="G216" s="112"/>
      <c r="H216" s="112"/>
      <c r="I216" s="113"/>
      <c r="J216" s="113"/>
      <c r="K216" s="113"/>
      <c r="L216" s="113"/>
      <c r="M216" s="113"/>
      <c r="N216" s="113"/>
      <c r="O216" s="113"/>
      <c r="P216" s="113"/>
      <c r="Q216" s="113"/>
      <c r="R216" s="115"/>
      <c r="S216" s="115"/>
      <c r="T216" s="137"/>
      <c r="U216" s="152" t="s">
        <v>204</v>
      </c>
      <c r="V216" s="235" t="s">
        <v>35</v>
      </c>
      <c r="W216" s="257">
        <v>29</v>
      </c>
      <c r="X216" s="182">
        <v>0</v>
      </c>
      <c r="Y216" s="182">
        <v>0</v>
      </c>
      <c r="Z216" s="182">
        <v>0</v>
      </c>
      <c r="AA216" s="182">
        <v>0</v>
      </c>
      <c r="AB216" s="177">
        <v>29</v>
      </c>
      <c r="AC216" s="76">
        <v>2022</v>
      </c>
      <c r="AD216" s="13"/>
    </row>
    <row r="217" spans="1:30" s="55" customFormat="1" ht="47.25">
      <c r="A217" s="108">
        <v>6</v>
      </c>
      <c r="B217" s="108">
        <v>7</v>
      </c>
      <c r="C217" s="109">
        <v>5</v>
      </c>
      <c r="D217" s="112">
        <v>1</v>
      </c>
      <c r="E217" s="112">
        <v>0</v>
      </c>
      <c r="F217" s="144">
        <v>0</v>
      </c>
      <c r="G217" s="144">
        <v>3</v>
      </c>
      <c r="H217" s="144">
        <v>0</v>
      </c>
      <c r="I217" s="136">
        <v>1</v>
      </c>
      <c r="J217" s="136">
        <v>9</v>
      </c>
      <c r="K217" s="136">
        <v>0</v>
      </c>
      <c r="L217" s="136">
        <v>1</v>
      </c>
      <c r="M217" s="136">
        <v>2</v>
      </c>
      <c r="N217" s="136">
        <v>0</v>
      </c>
      <c r="O217" s="136">
        <v>0</v>
      </c>
      <c r="P217" s="136">
        <v>6</v>
      </c>
      <c r="Q217" s="136">
        <v>0</v>
      </c>
      <c r="R217" s="137"/>
      <c r="S217" s="137"/>
      <c r="T217" s="137"/>
      <c r="U217" s="91" t="s">
        <v>258</v>
      </c>
      <c r="V217" s="240" t="s">
        <v>10</v>
      </c>
      <c r="W217" s="256">
        <v>154</v>
      </c>
      <c r="X217" s="183">
        <v>420</v>
      </c>
      <c r="Y217" s="183">
        <v>420</v>
      </c>
      <c r="Z217" s="183">
        <v>420</v>
      </c>
      <c r="AA217" s="183">
        <v>0</v>
      </c>
      <c r="AB217" s="182">
        <f>W217+X217+Y217+Z217+AA217</f>
        <v>1414</v>
      </c>
      <c r="AC217" s="76">
        <v>2022</v>
      </c>
      <c r="AD217" s="54"/>
    </row>
    <row r="218" spans="1:30" s="50" customFormat="1" ht="47.25">
      <c r="A218" s="108"/>
      <c r="B218" s="108"/>
      <c r="C218" s="109"/>
      <c r="D218" s="112"/>
      <c r="E218" s="154"/>
      <c r="F218" s="148"/>
      <c r="G218" s="148"/>
      <c r="H218" s="148"/>
      <c r="I218" s="141"/>
      <c r="J218" s="141"/>
      <c r="K218" s="141"/>
      <c r="L218" s="141"/>
      <c r="M218" s="141"/>
      <c r="N218" s="141"/>
      <c r="O218" s="141"/>
      <c r="P218" s="141"/>
      <c r="Q218" s="141"/>
      <c r="R218" s="142"/>
      <c r="S218" s="142"/>
      <c r="T218" s="142"/>
      <c r="U218" s="153" t="s">
        <v>206</v>
      </c>
      <c r="V218" s="235" t="s">
        <v>35</v>
      </c>
      <c r="W218" s="257">
        <v>2</v>
      </c>
      <c r="X218" s="177">
        <f>X217/12/7</f>
        <v>5</v>
      </c>
      <c r="Y218" s="182">
        <v>0</v>
      </c>
      <c r="Z218" s="182">
        <v>0</v>
      </c>
      <c r="AA218" s="182">
        <v>0</v>
      </c>
      <c r="AB218" s="177">
        <v>2</v>
      </c>
      <c r="AC218" s="76">
        <v>2022</v>
      </c>
      <c r="AD218" s="13"/>
    </row>
    <row r="219" spans="1:61" s="50" customFormat="1" ht="18.75">
      <c r="A219" s="108">
        <v>6</v>
      </c>
      <c r="B219" s="108">
        <v>7</v>
      </c>
      <c r="C219" s="109">
        <v>5</v>
      </c>
      <c r="D219" s="116"/>
      <c r="E219" s="116"/>
      <c r="F219" s="155"/>
      <c r="G219" s="145"/>
      <c r="H219" s="145"/>
      <c r="I219" s="146"/>
      <c r="J219" s="146"/>
      <c r="K219" s="146"/>
      <c r="L219" s="146"/>
      <c r="M219" s="146"/>
      <c r="N219" s="146"/>
      <c r="O219" s="146"/>
      <c r="P219" s="147"/>
      <c r="Q219" s="139"/>
      <c r="R219" s="139"/>
      <c r="S219" s="139"/>
      <c r="T219" s="139"/>
      <c r="U219" s="90" t="s">
        <v>129</v>
      </c>
      <c r="V219" s="234" t="s">
        <v>10</v>
      </c>
      <c r="W219" s="260">
        <v>0</v>
      </c>
      <c r="X219" s="179">
        <v>0</v>
      </c>
      <c r="Y219" s="179">
        <v>0</v>
      </c>
      <c r="Z219" s="179">
        <v>0</v>
      </c>
      <c r="AA219" s="180">
        <v>0</v>
      </c>
      <c r="AB219" s="180">
        <v>0</v>
      </c>
      <c r="AC219" s="76">
        <v>2022</v>
      </c>
      <c r="AD219" s="59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</row>
    <row r="220" spans="1:61" s="50" customFormat="1" ht="18.75">
      <c r="A220" s="108"/>
      <c r="B220" s="108"/>
      <c r="C220" s="109"/>
      <c r="D220" s="112"/>
      <c r="E220" s="112"/>
      <c r="F220" s="112"/>
      <c r="G220" s="112"/>
      <c r="H220" s="112"/>
      <c r="I220" s="113"/>
      <c r="J220" s="113"/>
      <c r="K220" s="113"/>
      <c r="L220" s="113"/>
      <c r="M220" s="113"/>
      <c r="N220" s="113"/>
      <c r="O220" s="113"/>
      <c r="P220" s="113"/>
      <c r="Q220" s="117"/>
      <c r="R220" s="117"/>
      <c r="S220" s="117"/>
      <c r="T220" s="117"/>
      <c r="U220" s="103" t="s">
        <v>137</v>
      </c>
      <c r="V220" s="235" t="s">
        <v>17</v>
      </c>
      <c r="W220" s="258">
        <v>100</v>
      </c>
      <c r="X220" s="181">
        <v>100</v>
      </c>
      <c r="Y220" s="181">
        <v>100</v>
      </c>
      <c r="Z220" s="181">
        <v>100</v>
      </c>
      <c r="AA220" s="181">
        <v>100</v>
      </c>
      <c r="AB220" s="181">
        <v>100</v>
      </c>
      <c r="AC220" s="76">
        <v>2022</v>
      </c>
      <c r="AD220" s="59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</row>
    <row r="221" spans="1:61" s="50" customFormat="1" ht="31.5">
      <c r="A221" s="108">
        <v>6</v>
      </c>
      <c r="B221" s="108">
        <v>7</v>
      </c>
      <c r="C221" s="109">
        <v>5</v>
      </c>
      <c r="D221" s="112"/>
      <c r="E221" s="112"/>
      <c r="F221" s="112"/>
      <c r="G221" s="112"/>
      <c r="H221" s="112"/>
      <c r="I221" s="113"/>
      <c r="J221" s="113"/>
      <c r="K221" s="113"/>
      <c r="L221" s="113"/>
      <c r="M221" s="113"/>
      <c r="N221" s="113"/>
      <c r="O221" s="113"/>
      <c r="P221" s="114"/>
      <c r="Q221" s="115"/>
      <c r="R221" s="115"/>
      <c r="S221" s="115"/>
      <c r="T221" s="115"/>
      <c r="U221" s="93" t="s">
        <v>172</v>
      </c>
      <c r="V221" s="235" t="s">
        <v>60</v>
      </c>
      <c r="W221" s="231">
        <v>1</v>
      </c>
      <c r="X221" s="74">
        <v>1</v>
      </c>
      <c r="Y221" s="74">
        <v>1</v>
      </c>
      <c r="Z221" s="74">
        <v>1</v>
      </c>
      <c r="AA221" s="74">
        <v>1</v>
      </c>
      <c r="AB221" s="74">
        <v>1</v>
      </c>
      <c r="AC221" s="76">
        <v>2022</v>
      </c>
      <c r="AD221" s="59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</row>
    <row r="222" spans="1:61" s="50" customFormat="1" ht="31.5">
      <c r="A222" s="108"/>
      <c r="B222" s="108"/>
      <c r="C222" s="109"/>
      <c r="D222" s="112"/>
      <c r="E222" s="112"/>
      <c r="F222" s="112"/>
      <c r="G222" s="112"/>
      <c r="H222" s="112"/>
      <c r="I222" s="113"/>
      <c r="J222" s="113"/>
      <c r="K222" s="113"/>
      <c r="L222" s="113"/>
      <c r="M222" s="113"/>
      <c r="N222" s="113"/>
      <c r="O222" s="113"/>
      <c r="P222" s="114"/>
      <c r="Q222" s="115"/>
      <c r="R222" s="115"/>
      <c r="S222" s="115"/>
      <c r="T222" s="115"/>
      <c r="U222" s="93" t="s">
        <v>138</v>
      </c>
      <c r="V222" s="235" t="s">
        <v>35</v>
      </c>
      <c r="W222" s="231">
        <v>63</v>
      </c>
      <c r="X222" s="74">
        <v>63</v>
      </c>
      <c r="Y222" s="74">
        <v>63</v>
      </c>
      <c r="Z222" s="74">
        <v>63</v>
      </c>
      <c r="AA222" s="74">
        <v>63</v>
      </c>
      <c r="AB222" s="74">
        <v>63</v>
      </c>
      <c r="AC222" s="76">
        <v>2022</v>
      </c>
      <c r="AD222" s="59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</row>
    <row r="223" spans="1:29" ht="47.25">
      <c r="A223" s="108">
        <v>6</v>
      </c>
      <c r="B223" s="108">
        <v>7</v>
      </c>
      <c r="C223" s="109">
        <v>5</v>
      </c>
      <c r="D223" s="112"/>
      <c r="E223" s="112"/>
      <c r="F223" s="112"/>
      <c r="G223" s="112"/>
      <c r="H223" s="112"/>
      <c r="I223" s="113"/>
      <c r="J223" s="113"/>
      <c r="K223" s="113"/>
      <c r="L223" s="113"/>
      <c r="M223" s="113"/>
      <c r="N223" s="113"/>
      <c r="O223" s="113"/>
      <c r="P223" s="114"/>
      <c r="Q223" s="115"/>
      <c r="R223" s="115"/>
      <c r="S223" s="115"/>
      <c r="T223" s="115"/>
      <c r="U223" s="93" t="s">
        <v>173</v>
      </c>
      <c r="V223" s="235" t="s">
        <v>60</v>
      </c>
      <c r="W223" s="231">
        <v>1</v>
      </c>
      <c r="X223" s="74">
        <v>1</v>
      </c>
      <c r="Y223" s="74">
        <v>1</v>
      </c>
      <c r="Z223" s="74">
        <v>1</v>
      </c>
      <c r="AA223" s="74">
        <v>1</v>
      </c>
      <c r="AB223" s="74">
        <v>1</v>
      </c>
      <c r="AC223" s="76">
        <v>2022</v>
      </c>
    </row>
    <row r="224" spans="1:29" ht="31.5">
      <c r="A224" s="108"/>
      <c r="B224" s="108"/>
      <c r="C224" s="109"/>
      <c r="D224" s="112"/>
      <c r="E224" s="112"/>
      <c r="F224" s="112"/>
      <c r="G224" s="112"/>
      <c r="H224" s="112"/>
      <c r="I224" s="113"/>
      <c r="J224" s="113"/>
      <c r="K224" s="113"/>
      <c r="L224" s="113"/>
      <c r="M224" s="113"/>
      <c r="N224" s="113"/>
      <c r="O224" s="113"/>
      <c r="P224" s="114"/>
      <c r="Q224" s="115"/>
      <c r="R224" s="115"/>
      <c r="S224" s="115"/>
      <c r="T224" s="126"/>
      <c r="U224" s="93" t="s">
        <v>139</v>
      </c>
      <c r="V224" s="235" t="s">
        <v>35</v>
      </c>
      <c r="W224" s="274">
        <v>8</v>
      </c>
      <c r="X224" s="75">
        <v>12</v>
      </c>
      <c r="Y224" s="75">
        <v>16</v>
      </c>
      <c r="Z224" s="75">
        <v>16</v>
      </c>
      <c r="AA224" s="75">
        <v>20</v>
      </c>
      <c r="AB224" s="75">
        <f>SUM(W224:AA224)</f>
        <v>72</v>
      </c>
      <c r="AC224" s="76">
        <v>2022</v>
      </c>
    </row>
    <row r="225" spans="1:29" ht="15.75">
      <c r="A225" s="83"/>
      <c r="B225" s="83"/>
      <c r="C225" s="84"/>
      <c r="D225" s="85"/>
      <c r="E225" s="85"/>
      <c r="F225" s="85"/>
      <c r="G225" s="85"/>
      <c r="H225" s="85"/>
      <c r="I225" s="86"/>
      <c r="J225" s="86"/>
      <c r="K225" s="86"/>
      <c r="L225" s="86"/>
      <c r="M225" s="86"/>
      <c r="N225" s="86"/>
      <c r="O225" s="86"/>
      <c r="P225" s="86"/>
      <c r="Q225" s="87"/>
      <c r="R225" s="87"/>
      <c r="S225" s="87"/>
      <c r="T225" s="87"/>
      <c r="U225" s="107"/>
      <c r="V225" s="86"/>
      <c r="AC225" s="156" t="s">
        <v>226</v>
      </c>
    </row>
    <row r="226" spans="1:22" ht="15">
      <c r="A226" s="83"/>
      <c r="B226" s="83"/>
      <c r="C226" s="84"/>
      <c r="D226" s="85"/>
      <c r="E226" s="85"/>
      <c r="F226" s="85"/>
      <c r="G226" s="85"/>
      <c r="H226" s="85"/>
      <c r="I226" s="86"/>
      <c r="J226" s="86"/>
      <c r="K226" s="86"/>
      <c r="L226" s="86"/>
      <c r="M226" s="86"/>
      <c r="N226" s="86"/>
      <c r="O226" s="86"/>
      <c r="P226" s="86"/>
      <c r="Q226" s="87"/>
      <c r="R226" s="87"/>
      <c r="S226" s="87"/>
      <c r="T226" s="87"/>
      <c r="U226" s="86"/>
      <c r="V226" s="86"/>
    </row>
    <row r="227" ht="15">
      <c r="X227" s="66"/>
    </row>
    <row r="228" ht="15">
      <c r="U228" s="66"/>
    </row>
  </sheetData>
  <sheetProtection selectLockedCells="1" selectUnlockedCells="1"/>
  <mergeCells count="21">
    <mergeCell ref="C9:AC9"/>
    <mergeCell ref="D15:E16"/>
    <mergeCell ref="C5:AC5"/>
    <mergeCell ref="I12:AC12"/>
    <mergeCell ref="Z1:AC1"/>
    <mergeCell ref="H15:R16"/>
    <mergeCell ref="S14:T16"/>
    <mergeCell ref="A14:R14"/>
    <mergeCell ref="F15:G16"/>
    <mergeCell ref="AB14:AC15"/>
    <mergeCell ref="C7:AC7"/>
    <mergeCell ref="I11:AC11"/>
    <mergeCell ref="C3:AC3"/>
    <mergeCell ref="A15:C16"/>
    <mergeCell ref="U14:U16"/>
    <mergeCell ref="V14:V16"/>
    <mergeCell ref="Z2:AC2"/>
    <mergeCell ref="C8:AC8"/>
    <mergeCell ref="W14:AA15"/>
    <mergeCell ref="C6:AC6"/>
    <mergeCell ref="C4:AC4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312" t="s">
        <v>104</v>
      </c>
      <c r="B2" s="312" t="s">
        <v>105</v>
      </c>
      <c r="C2" s="315" t="s">
        <v>108</v>
      </c>
      <c r="D2" s="315"/>
      <c r="E2" s="315"/>
      <c r="F2" s="315"/>
      <c r="G2" s="315"/>
      <c r="H2" s="315"/>
    </row>
    <row r="3" spans="1:8" ht="15">
      <c r="A3" s="313"/>
      <c r="B3" s="313"/>
      <c r="C3" s="311" t="s">
        <v>33</v>
      </c>
      <c r="D3" s="311" t="s">
        <v>66</v>
      </c>
      <c r="E3" s="311" t="s">
        <v>67</v>
      </c>
      <c r="F3" s="311" t="s">
        <v>68</v>
      </c>
      <c r="G3" s="311" t="s">
        <v>69</v>
      </c>
      <c r="H3" s="311" t="s">
        <v>106</v>
      </c>
    </row>
    <row r="4" spans="1:8" ht="15">
      <c r="A4" s="314"/>
      <c r="B4" s="314"/>
      <c r="C4" s="311"/>
      <c r="D4" s="311"/>
      <c r="E4" s="311"/>
      <c r="F4" s="311"/>
      <c r="G4" s="311"/>
      <c r="H4" s="311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107</v>
      </c>
      <c r="C6" s="7">
        <f>C7+C8+C9</f>
        <v>390950.174</v>
      </c>
      <c r="D6" s="7">
        <f>D7+D8+D9</f>
        <v>390923.3</v>
      </c>
      <c r="E6" s="7">
        <f>E7+E8+E9</f>
        <v>399922.3</v>
      </c>
      <c r="F6" s="7">
        <f>F7+F8+F9</f>
        <v>406922.3</v>
      </c>
      <c r="G6" s="7">
        <f>G7+G8+G9</f>
        <v>193938</v>
      </c>
      <c r="H6" s="7">
        <f>SUM(C6:G6)</f>
        <v>1782656.074</v>
      </c>
    </row>
    <row r="7" spans="1:8" ht="74.25" customHeight="1">
      <c r="A7" s="4">
        <v>2</v>
      </c>
      <c r="B7" s="3" t="s">
        <v>210</v>
      </c>
      <c r="C7" s="7">
        <f>'Приложение 9'!W26</f>
        <v>194246.85199999998</v>
      </c>
      <c r="D7" s="7">
        <f>'Приложение 9'!X26</f>
        <v>177644</v>
      </c>
      <c r="E7" s="7">
        <f>'Приложение 9'!Y26</f>
        <v>187644</v>
      </c>
      <c r="F7" s="7">
        <f>'Приложение 9'!Z26</f>
        <v>190644</v>
      </c>
      <c r="G7" s="7">
        <f>'Приложение 9'!AA26</f>
        <v>182938</v>
      </c>
      <c r="H7" s="7">
        <f>SUM(C7:G7)</f>
        <v>933116.852</v>
      </c>
    </row>
    <row r="8" spans="1:8" ht="99" customHeight="1">
      <c r="A8" s="4">
        <v>3</v>
      </c>
      <c r="B8" s="6" t="s">
        <v>109</v>
      </c>
      <c r="C8" s="7">
        <f>'Приложение 9'!W44</f>
        <v>193879.4</v>
      </c>
      <c r="D8" s="7">
        <f>'Приложение 9'!X44</f>
        <v>211278.3</v>
      </c>
      <c r="E8" s="7">
        <f>'Приложение 9'!Y44</f>
        <v>211278.3</v>
      </c>
      <c r="F8" s="7">
        <f>'Приложение 9'!Z44</f>
        <v>211278.3</v>
      </c>
      <c r="G8" s="284">
        <f>'Приложение 9'!AA44</f>
        <v>0</v>
      </c>
      <c r="H8" s="7">
        <f>SUM(C8:G8)</f>
        <v>827714.3</v>
      </c>
    </row>
    <row r="9" spans="1:8" ht="90" customHeight="1">
      <c r="A9" s="4">
        <v>4</v>
      </c>
      <c r="B9" s="3" t="s">
        <v>211</v>
      </c>
      <c r="C9" s="7">
        <f>'Приложение 9'!W55</f>
        <v>2823.922</v>
      </c>
      <c r="D9" s="7">
        <f>'Приложение 9'!X55</f>
        <v>2001</v>
      </c>
      <c r="E9" s="7">
        <f>'Приложение 9'!Y55</f>
        <v>1000</v>
      </c>
      <c r="F9" s="7">
        <f>'Приложение 9'!Z55</f>
        <v>5000</v>
      </c>
      <c r="G9" s="7">
        <f>'Приложение 9'!AA55</f>
        <v>11000</v>
      </c>
      <c r="H9" s="7">
        <f>SUM(C9:G9)</f>
        <v>21824.922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C6" sqref="C6:H10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312" t="s">
        <v>104</v>
      </c>
      <c r="B2" s="312" t="s">
        <v>220</v>
      </c>
      <c r="C2" s="315" t="s">
        <v>108</v>
      </c>
      <c r="D2" s="315"/>
      <c r="E2" s="315"/>
      <c r="F2" s="315"/>
      <c r="G2" s="315"/>
      <c r="H2" s="315"/>
    </row>
    <row r="3" spans="1:8" ht="15">
      <c r="A3" s="313"/>
      <c r="B3" s="313"/>
      <c r="C3" s="311" t="s">
        <v>33</v>
      </c>
      <c r="D3" s="311" t="s">
        <v>66</v>
      </c>
      <c r="E3" s="311" t="s">
        <v>67</v>
      </c>
      <c r="F3" s="311" t="s">
        <v>68</v>
      </c>
      <c r="G3" s="311" t="s">
        <v>69</v>
      </c>
      <c r="H3" s="311" t="s">
        <v>106</v>
      </c>
    </row>
    <row r="4" spans="1:8" ht="15">
      <c r="A4" s="314"/>
      <c r="B4" s="314"/>
      <c r="C4" s="311"/>
      <c r="D4" s="311"/>
      <c r="E4" s="311"/>
      <c r="F4" s="311"/>
      <c r="G4" s="311"/>
      <c r="H4" s="311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107</v>
      </c>
      <c r="C6" s="7">
        <f>C7+C8+C9+C10</f>
        <v>547372.637</v>
      </c>
      <c r="D6" s="7">
        <f>D7+D8+D9+D10</f>
        <v>537605.3</v>
      </c>
      <c r="E6" s="7">
        <f>E7+E8+E9+E10</f>
        <v>516195.7</v>
      </c>
      <c r="F6" s="7">
        <f>F7+F8+F9+F10</f>
        <v>552833.2</v>
      </c>
      <c r="G6" s="7">
        <f>G7+G8+G9+G10</f>
        <v>107975.7</v>
      </c>
      <c r="H6" s="7">
        <f>SUM(C6:G6)</f>
        <v>2261982.537</v>
      </c>
    </row>
    <row r="7" spans="1:8" ht="102" customHeight="1">
      <c r="A7" s="175">
        <v>2</v>
      </c>
      <c r="B7" s="3" t="s">
        <v>110</v>
      </c>
      <c r="C7" s="284">
        <f>'Приложение 9'!W68</f>
        <v>518256.03699999995</v>
      </c>
      <c r="D7" s="284">
        <f>'Приложение 9'!X68</f>
        <v>517923.30000000005</v>
      </c>
      <c r="E7" s="284">
        <f>'Приложение 9'!Y68</f>
        <v>496972.7</v>
      </c>
      <c r="F7" s="284">
        <f>'Приложение 9'!Z68</f>
        <v>533610.2</v>
      </c>
      <c r="G7" s="284">
        <f>'Приложение 9'!AA68</f>
        <v>89692.7</v>
      </c>
      <c r="H7" s="284">
        <f>SUM(C7:G7)</f>
        <v>2156454.937</v>
      </c>
    </row>
    <row r="8" spans="1:8" ht="50.25" customHeight="1">
      <c r="A8" s="175">
        <v>3</v>
      </c>
      <c r="B8" s="6" t="s">
        <v>131</v>
      </c>
      <c r="C8" s="284">
        <f>'Приложение 9'!W99</f>
        <v>6978.8</v>
      </c>
      <c r="D8" s="284">
        <f>'Приложение 9'!X99</f>
        <v>5539</v>
      </c>
      <c r="E8" s="284">
        <f>'Приложение 9'!Y99</f>
        <v>5539</v>
      </c>
      <c r="F8" s="284">
        <f>'Приложение 9'!Z99</f>
        <v>5539</v>
      </c>
      <c r="G8" s="284">
        <f>'Приложение 9'!AA99</f>
        <v>5078</v>
      </c>
      <c r="H8" s="284">
        <f>SUM(C8:G8)</f>
        <v>28673.8</v>
      </c>
    </row>
    <row r="9" spans="1:8" ht="65.25" customHeight="1">
      <c r="A9" s="175">
        <v>4</v>
      </c>
      <c r="B9" s="5" t="s">
        <v>218</v>
      </c>
      <c r="C9" s="285">
        <f>'Приложение 9'!W117</f>
        <v>322</v>
      </c>
      <c r="D9" s="285">
        <f>'Приложение 9'!X117</f>
        <v>42</v>
      </c>
      <c r="E9" s="285">
        <f>'Приложение 9'!Y117</f>
        <v>0</v>
      </c>
      <c r="F9" s="285">
        <f>'Приложение 9'!Z117</f>
        <v>0</v>
      </c>
      <c r="G9" s="285">
        <f>'Приложение 9'!AA117</f>
        <v>0</v>
      </c>
      <c r="H9" s="285">
        <f>SUM(C9:G9)</f>
        <v>364</v>
      </c>
    </row>
    <row r="10" spans="1:8" ht="78.75" customHeight="1">
      <c r="A10" s="175">
        <v>5</v>
      </c>
      <c r="B10" s="5" t="s">
        <v>133</v>
      </c>
      <c r="C10" s="284">
        <f>'Приложение 9'!W131</f>
        <v>21815.8</v>
      </c>
      <c r="D10" s="284">
        <f>'Приложение 9'!X131</f>
        <v>14101</v>
      </c>
      <c r="E10" s="284">
        <f>'Приложение 9'!Y131</f>
        <v>13684</v>
      </c>
      <c r="F10" s="284">
        <f>'Приложение 9'!Z131</f>
        <v>13684</v>
      </c>
      <c r="G10" s="284">
        <f>'Приложение 9'!AA131</f>
        <v>13205</v>
      </c>
      <c r="H10" s="284">
        <f>SUM(C10:G10)</f>
        <v>76489.8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312" t="s">
        <v>104</v>
      </c>
      <c r="B2" s="312" t="s">
        <v>219</v>
      </c>
      <c r="C2" s="315" t="s">
        <v>108</v>
      </c>
      <c r="D2" s="315"/>
      <c r="E2" s="315"/>
      <c r="F2" s="315"/>
      <c r="G2" s="315"/>
      <c r="H2" s="315"/>
    </row>
    <row r="3" spans="1:8" ht="15">
      <c r="A3" s="313"/>
      <c r="B3" s="313"/>
      <c r="C3" s="315" t="s">
        <v>33</v>
      </c>
      <c r="D3" s="315" t="s">
        <v>66</v>
      </c>
      <c r="E3" s="315" t="s">
        <v>67</v>
      </c>
      <c r="F3" s="315" t="s">
        <v>68</v>
      </c>
      <c r="G3" s="315" t="s">
        <v>69</v>
      </c>
      <c r="H3" s="315" t="s">
        <v>106</v>
      </c>
    </row>
    <row r="4" spans="1:8" ht="15">
      <c r="A4" s="314"/>
      <c r="B4" s="314"/>
      <c r="C4" s="315"/>
      <c r="D4" s="315"/>
      <c r="E4" s="315"/>
      <c r="F4" s="315"/>
      <c r="G4" s="315"/>
      <c r="H4" s="31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107</v>
      </c>
      <c r="C6" s="9">
        <f>C7+C8</f>
        <v>85699.53100000002</v>
      </c>
      <c r="D6" s="9">
        <f>D7+D8</f>
        <v>69786</v>
      </c>
      <c r="E6" s="9">
        <f>E7+E8</f>
        <v>69433</v>
      </c>
      <c r="F6" s="9">
        <f>F7+F8</f>
        <v>69433</v>
      </c>
      <c r="G6" s="9">
        <f>G7+G8</f>
        <v>76226</v>
      </c>
      <c r="H6" s="9">
        <f>SUM(C6:G6)</f>
        <v>370577.531</v>
      </c>
    </row>
    <row r="7" spans="1:8" ht="77.25" customHeight="1">
      <c r="A7" s="4">
        <v>2</v>
      </c>
      <c r="B7" s="3" t="s">
        <v>111</v>
      </c>
      <c r="C7" s="9">
        <f>'Приложение 9'!W146</f>
        <v>84937.53100000002</v>
      </c>
      <c r="D7" s="9">
        <f>'Приложение 9'!X146</f>
        <v>69071</v>
      </c>
      <c r="E7" s="9">
        <f>'Приложение 9'!Y146</f>
        <v>68718</v>
      </c>
      <c r="F7" s="9">
        <f>'Приложение 9'!Z146</f>
        <v>68718</v>
      </c>
      <c r="G7" s="9">
        <f>'Приложение 9'!AA146</f>
        <v>75464</v>
      </c>
      <c r="H7" s="9">
        <f>SUM(C7:G7)</f>
        <v>366908.531</v>
      </c>
    </row>
    <row r="8" spans="1:8" ht="51.75" customHeight="1">
      <c r="A8" s="4">
        <v>3</v>
      </c>
      <c r="B8" s="3" t="s">
        <v>112</v>
      </c>
      <c r="C8" s="9">
        <f>'Приложение 9'!W166</f>
        <v>762</v>
      </c>
      <c r="D8" s="9">
        <f>'Приложение 9'!X166</f>
        <v>715</v>
      </c>
      <c r="E8" s="9">
        <f>'Приложение 9'!Y166</f>
        <v>715</v>
      </c>
      <c r="F8" s="9">
        <f>'Приложение 9'!Z166</f>
        <v>715</v>
      </c>
      <c r="G8" s="9">
        <f>'Приложение 9'!AA166</f>
        <v>762</v>
      </c>
      <c r="H8" s="9">
        <f>SUM(C8:G8)</f>
        <v>3669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312" t="s">
        <v>104</v>
      </c>
      <c r="B2" s="312" t="s">
        <v>221</v>
      </c>
      <c r="C2" s="315" t="s">
        <v>108</v>
      </c>
      <c r="D2" s="315"/>
      <c r="E2" s="315"/>
      <c r="F2" s="315"/>
      <c r="G2" s="315"/>
      <c r="H2" s="315"/>
    </row>
    <row r="3" spans="1:8" ht="15">
      <c r="A3" s="313"/>
      <c r="B3" s="313"/>
      <c r="C3" s="315" t="s">
        <v>33</v>
      </c>
      <c r="D3" s="315" t="s">
        <v>66</v>
      </c>
      <c r="E3" s="315" t="s">
        <v>67</v>
      </c>
      <c r="F3" s="315" t="s">
        <v>68</v>
      </c>
      <c r="G3" s="315" t="s">
        <v>69</v>
      </c>
      <c r="H3" s="315" t="s">
        <v>106</v>
      </c>
    </row>
    <row r="4" spans="1:8" ht="15">
      <c r="A4" s="314"/>
      <c r="B4" s="314"/>
      <c r="C4" s="315"/>
      <c r="D4" s="315"/>
      <c r="E4" s="315"/>
      <c r="F4" s="315"/>
      <c r="G4" s="315"/>
      <c r="H4" s="31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107</v>
      </c>
      <c r="C6" s="7">
        <f>C7+C8</f>
        <v>500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1300</v>
      </c>
    </row>
    <row r="7" spans="1:8" ht="48">
      <c r="A7" s="4">
        <v>2</v>
      </c>
      <c r="B7" s="3" t="s">
        <v>114</v>
      </c>
      <c r="C7" s="7">
        <f>'Приложение 9'!W175</f>
        <v>500</v>
      </c>
      <c r="D7" s="7">
        <f>'Приложение 9'!X175</f>
        <v>200</v>
      </c>
      <c r="E7" s="7">
        <f>'Приложение 9'!Y175</f>
        <v>200</v>
      </c>
      <c r="F7" s="7">
        <f>'Приложение 9'!Z175</f>
        <v>200</v>
      </c>
      <c r="G7" s="7">
        <f>'Приложение 9'!AA175</f>
        <v>200</v>
      </c>
      <c r="H7" s="7">
        <f>SUM(C7:G7)</f>
        <v>1300</v>
      </c>
    </row>
    <row r="8" spans="1:8" ht="36">
      <c r="A8" s="4">
        <v>3</v>
      </c>
      <c r="B8" s="3" t="s">
        <v>115</v>
      </c>
      <c r="C8" s="7">
        <f>'Приложение 9'!W181</f>
        <v>0</v>
      </c>
      <c r="D8" s="7">
        <f>'Приложение 9'!X181</f>
        <v>0</v>
      </c>
      <c r="E8" s="7">
        <f>'Приложение 9'!Y181</f>
        <v>0</v>
      </c>
      <c r="F8" s="7">
        <f>'Приложение 9'!Z181</f>
        <v>0</v>
      </c>
      <c r="G8" s="7">
        <f>'Приложение 9'!AA181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7" width="9.57421875" style="0" bestFit="1" customWidth="1"/>
    <col min="8" max="8" width="10.421875" style="0" bestFit="1" customWidth="1"/>
  </cols>
  <sheetData>
    <row r="2" spans="1:8" ht="15">
      <c r="A2" s="312" t="s">
        <v>104</v>
      </c>
      <c r="B2" s="312" t="s">
        <v>222</v>
      </c>
      <c r="C2" s="315" t="s">
        <v>108</v>
      </c>
      <c r="D2" s="315"/>
      <c r="E2" s="315"/>
      <c r="F2" s="315"/>
      <c r="G2" s="315"/>
      <c r="H2" s="315"/>
    </row>
    <row r="3" spans="1:8" ht="15">
      <c r="A3" s="313"/>
      <c r="B3" s="313"/>
      <c r="C3" s="315" t="s">
        <v>33</v>
      </c>
      <c r="D3" s="315" t="s">
        <v>66</v>
      </c>
      <c r="E3" s="315" t="s">
        <v>67</v>
      </c>
      <c r="F3" s="315" t="s">
        <v>68</v>
      </c>
      <c r="G3" s="315" t="s">
        <v>69</v>
      </c>
      <c r="H3" s="315" t="s">
        <v>106</v>
      </c>
    </row>
    <row r="4" spans="1:8" ht="15">
      <c r="A4" s="314"/>
      <c r="B4" s="314"/>
      <c r="C4" s="315"/>
      <c r="D4" s="315"/>
      <c r="E4" s="315"/>
      <c r="F4" s="315"/>
      <c r="G4" s="315"/>
      <c r="H4" s="31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107</v>
      </c>
      <c r="C6" s="7">
        <f>C7+C8</f>
        <v>11174.6</v>
      </c>
      <c r="D6" s="7">
        <f>D7+D8</f>
        <v>5117</v>
      </c>
      <c r="E6" s="7">
        <f>E7+E8</f>
        <v>5117</v>
      </c>
      <c r="F6" s="7">
        <f>F7+F8</f>
        <v>5117</v>
      </c>
      <c r="G6" s="7">
        <f>G7+G8</f>
        <v>5117</v>
      </c>
      <c r="H6" s="7">
        <f>SUM(C6:G6)</f>
        <v>31642.6</v>
      </c>
    </row>
    <row r="7" spans="1:8" ht="59.25" customHeight="1">
      <c r="A7" s="4">
        <v>2</v>
      </c>
      <c r="B7" s="3" t="s">
        <v>116</v>
      </c>
      <c r="C7" s="7">
        <f>'Приложение 9'!W189</f>
        <v>11174.6</v>
      </c>
      <c r="D7" s="7">
        <f>'Приложение 9'!X189</f>
        <v>5117</v>
      </c>
      <c r="E7" s="7">
        <f>'Приложение 9'!Y189</f>
        <v>5117</v>
      </c>
      <c r="F7" s="7">
        <f>'Приложение 9'!Z189</f>
        <v>5117</v>
      </c>
      <c r="G7" s="7">
        <f>'Приложение 9'!AA189</f>
        <v>5117</v>
      </c>
      <c r="H7" s="7">
        <f>SUM(C7:G7)</f>
        <v>31642.6</v>
      </c>
    </row>
    <row r="8" spans="1:8" ht="60">
      <c r="A8" s="4">
        <v>3</v>
      </c>
      <c r="B8" s="3" t="s">
        <v>117</v>
      </c>
      <c r="C8" s="7">
        <f>'Приложение 9'!W199</f>
        <v>0</v>
      </c>
      <c r="D8" s="7">
        <f>'Приложение 9'!X199</f>
        <v>0</v>
      </c>
      <c r="E8" s="7">
        <f>'Приложение 9'!Y199</f>
        <v>0</v>
      </c>
      <c r="F8" s="7">
        <f>'Приложение 9'!Z199</f>
        <v>0</v>
      </c>
      <c r="G8" s="7">
        <f>'Приложение 9'!AA199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7" width="9.57421875" style="0" bestFit="1" customWidth="1"/>
    <col min="8" max="8" width="10.421875" style="0" bestFit="1" customWidth="1"/>
  </cols>
  <sheetData>
    <row r="2" spans="1:8" ht="15">
      <c r="A2" s="312" t="s">
        <v>104</v>
      </c>
      <c r="B2" s="312" t="s">
        <v>223</v>
      </c>
      <c r="C2" s="315" t="s">
        <v>108</v>
      </c>
      <c r="D2" s="315"/>
      <c r="E2" s="315"/>
      <c r="F2" s="315"/>
      <c r="G2" s="315"/>
      <c r="H2" s="315"/>
    </row>
    <row r="3" spans="1:8" ht="15">
      <c r="A3" s="313"/>
      <c r="B3" s="313"/>
      <c r="C3" s="315" t="s">
        <v>33</v>
      </c>
      <c r="D3" s="315" t="s">
        <v>66</v>
      </c>
      <c r="E3" s="315" t="s">
        <v>67</v>
      </c>
      <c r="F3" s="315" t="s">
        <v>68</v>
      </c>
      <c r="G3" s="315" t="s">
        <v>69</v>
      </c>
      <c r="H3" s="315" t="s">
        <v>106</v>
      </c>
    </row>
    <row r="4" spans="1:8" ht="15">
      <c r="A4" s="314"/>
      <c r="B4" s="314"/>
      <c r="C4" s="315"/>
      <c r="D4" s="315"/>
      <c r="E4" s="315"/>
      <c r="F4" s="315"/>
      <c r="G4" s="315"/>
      <c r="H4" s="31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107</v>
      </c>
      <c r="C6" s="283">
        <f>C7</f>
        <v>12835.099999999999</v>
      </c>
      <c r="D6" s="283">
        <f>D7</f>
        <v>11491</v>
      </c>
      <c r="E6" s="283">
        <f>E7</f>
        <v>9303</v>
      </c>
      <c r="F6" s="283">
        <f>F7</f>
        <v>9303</v>
      </c>
      <c r="G6" s="283">
        <f>G7</f>
        <v>8451.099999999999</v>
      </c>
      <c r="H6" s="283">
        <f>SUM(C6:G6)</f>
        <v>51383.2</v>
      </c>
    </row>
    <row r="7" spans="1:8" ht="24.75" customHeight="1">
      <c r="A7" s="4">
        <v>2</v>
      </c>
      <c r="B7" s="3" t="s">
        <v>118</v>
      </c>
      <c r="C7" s="283">
        <f>'Приложение 9'!W207</f>
        <v>12835.099999999999</v>
      </c>
      <c r="D7" s="283">
        <f>'Приложение 9'!X207</f>
        <v>11491</v>
      </c>
      <c r="E7" s="283">
        <f>'Приложение 9'!Y207</f>
        <v>9303</v>
      </c>
      <c r="F7" s="283">
        <f>'Приложение 9'!Z207</f>
        <v>9303</v>
      </c>
      <c r="G7" s="283">
        <f>'Приложение 9'!AA207</f>
        <v>8451.099999999999</v>
      </c>
      <c r="H7" s="283">
        <f>SUM(C7:G7)</f>
        <v>51383.2</v>
      </c>
    </row>
    <row r="8" spans="1:8" ht="24">
      <c r="A8" s="4">
        <v>3</v>
      </c>
      <c r="B8" s="3" t="s">
        <v>224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Win7</cp:lastModifiedBy>
  <cp:lastPrinted>2018-07-12T04:43:53Z</cp:lastPrinted>
  <dcterms:created xsi:type="dcterms:W3CDTF">2017-09-26T12:15:14Z</dcterms:created>
  <dcterms:modified xsi:type="dcterms:W3CDTF">2018-11-30T05:49:12Z</dcterms:modified>
  <cp:category/>
  <cp:version/>
  <cp:contentType/>
  <cp:contentStatus/>
</cp:coreProperties>
</file>