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86" activeTab="0"/>
  </bookViews>
  <sheets>
    <sheet name="Лист1" sheetId="1" r:id="rId1"/>
  </sheets>
  <definedNames>
    <definedName name="Excel_BuiltIn_Print_Area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<sst xmlns="http://schemas.openxmlformats.org/spreadsheetml/2006/main" count="157" uniqueCount="87">
  <si>
    <t>к муниципальной программе МО "Конаковский район"</t>
  </si>
  <si>
    <t>Тверской области "Развитие транспортного комплекса и</t>
  </si>
  <si>
    <t>Характеристика муниципальной  программы МО «Конаковский район» Тверской области</t>
  </si>
  <si>
    <t>Главный администратор муниципальной программы МО «Конаковский район» Тверской области -  Администрация Конаковского района Тверской области</t>
  </si>
  <si>
    <t>Принятые обозначения и сокращения:</t>
  </si>
  <si>
    <t>1. Программа-муниципальная  программа МО «Конаковский район» Тверской области</t>
  </si>
  <si>
    <t>2. Подпрограмма - подпрограмма муниципальной  программы МО «Конаковский район» Тверской области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</si>
  <si>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</si>
  <si>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</si>
  <si>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</si>
  <si>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</si>
  <si>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</si>
  <si>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</si>
  <si>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</si>
  <si>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</si>
  <si>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</si>
  <si>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</si>
  <si>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</si>
  <si>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</si>
  <si>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</si>
  <si>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</si>
  <si>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</si>
  <si>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</si>
  <si>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r>
      <t>Цель</t>
    </r>
    <r>
      <rPr>
        <sz val="10"/>
        <rFont val="Times New Roman"/>
        <family val="1"/>
      </rPr>
      <t xml:space="preserve"> «Обеспечение устойчивого функционирования транспортной системы Конаковского района»</t>
    </r>
  </si>
  <si>
    <t>-</t>
  </si>
  <si>
    <t>x</t>
  </si>
  <si>
    <t>%</t>
  </si>
  <si>
    <t xml:space="preserve"> тыс. чел.</t>
  </si>
  <si>
    <r>
      <t>Показатель 3</t>
    </r>
    <r>
      <rPr>
        <sz val="10"/>
        <rFont val="Times New Roman"/>
        <family val="1"/>
      </rPr>
      <t xml:space="preserve"> «Общее количество маршрутов по организации транспортного обслуживания населения Конаковского района»</t>
    </r>
  </si>
  <si>
    <t>ед.</t>
  </si>
  <si>
    <t>шт.</t>
  </si>
  <si>
    <r>
      <t>Подпрограмма 1</t>
    </r>
    <r>
      <rPr>
        <sz val="10"/>
        <rFont val="Times New Roman"/>
        <family val="1"/>
      </rPr>
      <t xml:space="preserve"> «Транспортное обслуживание населения Конаковского района Тверской области»</t>
    </r>
  </si>
  <si>
    <t>0</t>
  </si>
  <si>
    <r>
      <t>Задача 1</t>
    </r>
    <r>
      <rPr>
        <sz val="10"/>
        <rFont val="Times New Roman"/>
        <family val="1"/>
      </rPr>
      <t xml:space="preserve">  «Развитие автомобильного транспорта»</t>
    </r>
  </si>
  <si>
    <r>
      <t>Показатель 1</t>
    </r>
    <r>
      <rPr>
        <sz val="10"/>
        <rFont val="Times New Roman"/>
        <family val="1"/>
      </rPr>
      <t xml:space="preserve"> «Количество перевезенных пассажиров автомобильным транспортом»</t>
    </r>
  </si>
  <si>
    <t>тыс. чел.</t>
  </si>
  <si>
    <r>
      <t>Показатель 1</t>
    </r>
    <r>
      <rPr>
        <sz val="10"/>
        <rFont val="Times New Roman"/>
        <family val="1"/>
      </rPr>
      <t xml:space="preserve"> «Доля денежных средств местного бюджета в общем объёме средств на реализацию мероприятия»</t>
    </r>
  </si>
  <si>
    <r>
      <t>Показатель 1</t>
    </r>
    <r>
      <rPr>
        <sz val="10"/>
        <rFont val="Times New Roman"/>
        <family val="1"/>
      </rPr>
      <t xml:space="preserve"> «Доля денежных средств областного бюджета в общем объёме средств на реализацию мероприятия»</t>
    </r>
  </si>
  <si>
    <r>
      <t>Задача 2</t>
    </r>
    <r>
      <rPr>
        <sz val="10"/>
        <rFont val="Times New Roman"/>
        <family val="1"/>
      </rPr>
      <t xml:space="preserve"> «Развитие внутреннего водного транспорта»</t>
    </r>
  </si>
  <si>
    <r>
      <t>Показатель 1</t>
    </r>
    <r>
      <rPr>
        <sz val="10"/>
        <rFont val="Times New Roman"/>
        <family val="1"/>
      </rPr>
      <t xml:space="preserve"> «Количество перевезенных пассажиров на регулярных маршрутах внутреннего водного транспорта»</t>
    </r>
  </si>
  <si>
    <r>
      <t>Показатель 1</t>
    </r>
    <r>
      <rPr>
        <sz val="10"/>
        <rFont val="Times New Roman"/>
        <family val="1"/>
      </rPr>
      <t xml:space="preserve"> «Доля протяженности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аукциона, в общей протяженности автомобильных дорог общего пользования регионального и межмуниципального значения 3 класса»</t>
    </r>
  </si>
  <si>
    <r>
      <t>Административное мероприятие 1.002</t>
    </r>
    <r>
      <rPr>
        <sz val="10"/>
        <rFont val="Times New Roman"/>
        <family val="1"/>
      </rPr>
      <t>. «Осуществление контроля за качеством по содержанию автомобильных дорог общего пользования регионального и межмуниципального значения 3 класса»</t>
    </r>
  </si>
  <si>
    <t>да/нет</t>
  </si>
  <si>
    <t>да</t>
  </si>
  <si>
    <r>
      <t>Задача 2</t>
    </r>
    <r>
      <rPr>
        <sz val="10"/>
        <rFont val="Times New Roman"/>
        <family val="1"/>
      </rPr>
      <t xml:space="preserve"> «Содержание автомобильных дорог общего пользования местного значения вне границ населенных пунктов в границах МО «Конаковский район» Тверской области»</t>
    </r>
  </si>
  <si>
    <r>
      <t>Мероприятие 2.001.</t>
    </r>
    <r>
      <rPr>
        <sz val="10"/>
        <rFont val="Times New Roman"/>
        <family val="1"/>
      </rPr>
      <t xml:space="preserve"> «Осуществление МО «Конаковский район» Тверской области дорожной деятельности в отношении автомобильных дорог местного значения  вне границ населенных пунктов в границах Конаковского района Тверской области»</t>
    </r>
  </si>
  <si>
    <r>
      <t>Административное мероприятие 2.002</t>
    </r>
    <r>
      <rPr>
        <sz val="10"/>
        <rFont val="Times New Roman"/>
        <family val="1"/>
      </rPr>
      <t>. «Осуществление контроля за качеством по содержанию автомобильных дорог общего пользования местного значения 3 класса»</t>
    </r>
  </si>
  <si>
    <t xml:space="preserve">да </t>
  </si>
  <si>
    <r>
      <t>Показатель 1</t>
    </r>
    <r>
      <rPr>
        <sz val="10"/>
        <rFont val="Times New Roman"/>
        <family val="1"/>
      </rPr>
      <t xml:space="preserve"> «Доля протяжённости автомобильных дорог общего пользования регионального и межмуниципального значения 3 класса, содержание которых в отчётном году осуществляется в соответствии с муниципальным контрактом, заключённым на основании аукциона, в общей протяжённости автомобильных дорог общего пользования регионального и межмуниципального значения значения 3 класса»</t>
    </r>
  </si>
  <si>
    <t>«Развитие транспортного комплекса и дорожного хозяйства Конаковского района» на 2018 — 2022 годы</t>
  </si>
  <si>
    <t>дорожного хозяйства Конаковского района" на 2018-2022 годы</t>
  </si>
  <si>
    <r>
      <t>Мероприятие 2.001</t>
    </r>
    <r>
      <rPr>
        <sz val="10"/>
        <rFont val="Times New Roman"/>
        <family val="1"/>
      </rPr>
      <t xml:space="preserve"> «Поддержка социальных маршрутов внутреннего водного транспорта</t>
    </r>
    <r>
      <rPr>
        <sz val="10"/>
        <rFont val="Times New Roman"/>
        <family val="1"/>
      </rPr>
      <t>»</t>
    </r>
    <r>
      <rPr>
        <sz val="10"/>
        <rFont val="Times New Roman"/>
        <family val="1"/>
      </rPr>
      <t xml:space="preserve">  за счет средств бюджета  Конаковского района</t>
    </r>
  </si>
  <si>
    <t>Администратор, ответственный исполнитель муниципальной программы МО "Конаковский район" Тверской области - жилищно-коммунальный отдел администрации Конаковского района</t>
  </si>
  <si>
    <t>км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</si>
  <si>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</si>
  <si>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 (договором)"</t>
    </r>
  </si>
  <si>
    <r>
      <t>Подпрограмма 2</t>
    </r>
    <r>
      <rPr>
        <sz val="10"/>
        <rFont val="Times New Roman"/>
        <family val="1"/>
      </rPr>
      <t xml:space="preserve"> «Сохранность и содержание автомобильных дорог общего пользования регионального, межмуниципального и местного значения 3 класса»</t>
    </r>
  </si>
  <si>
    <r>
      <t>Задача 1</t>
    </r>
    <r>
      <rPr>
        <sz val="10"/>
        <rFont val="Times New Roman"/>
        <family val="1"/>
      </rPr>
      <t xml:space="preserve"> «Содержание автомобильных дорог общего пользования регионального и межмуниципального значения 3 класса»</t>
    </r>
  </si>
  <si>
    <t xml:space="preserve">0 </t>
  </si>
  <si>
    <t>S</t>
  </si>
  <si>
    <t xml:space="preserve">3 </t>
  </si>
  <si>
    <r>
      <rPr>
        <sz val="6"/>
        <rFont val="Times New Roman"/>
        <family val="1"/>
      </rPr>
      <t>0</t>
    </r>
    <r>
      <rPr>
        <sz val="8"/>
        <rFont val="Times New Roman"/>
        <family val="1"/>
      </rPr>
      <t xml:space="preserve"> </t>
    </r>
  </si>
  <si>
    <t xml:space="preserve"> 1</t>
  </si>
  <si>
    <t>3</t>
  </si>
  <si>
    <t>5</t>
  </si>
  <si>
    <t>2</t>
  </si>
  <si>
    <t>1</t>
  </si>
  <si>
    <r>
      <t>Показатель 1</t>
    </r>
    <r>
      <rPr>
        <sz val="10"/>
        <rFont val="Times New Roman"/>
        <family val="1"/>
      </rPr>
      <t xml:space="preserve"> «Выполнение объемов работ по содержанию автомобильных дорог общего пользования местного значения 3 класса в соответствии с муниципальным контрактом (договором)»</t>
    </r>
  </si>
  <si>
    <t>Администрации Конаковского района</t>
  </si>
  <si>
    <t>Тверской области</t>
  </si>
  <si>
    <t xml:space="preserve">"Приложение  </t>
  </si>
  <si>
    <t>"</t>
  </si>
  <si>
    <r>
      <t xml:space="preserve">Мероприятие 2.002 </t>
    </r>
    <r>
      <rPr>
        <sz val="10"/>
        <rFont val="Times New Roman"/>
        <family val="1"/>
      </rPr>
      <t>«Поддержка социальных маршрутов внутреннего водного транспорта» за счет средств областного бюджета</t>
    </r>
  </si>
  <si>
    <r>
      <t xml:space="preserve">Показатель 1 </t>
    </r>
    <r>
      <rPr>
        <sz val="10"/>
        <rFont val="Times New Roman"/>
        <family val="1"/>
      </rPr>
      <t>«Доля денежных средств областного бюджета в общем объёме средств на реализацию мероприятия»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</si>
  <si>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</si>
  <si>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содержания автомобильных дорог общего пользования местного значения 3 класса в Конаковском районе»</t>
    </r>
  </si>
  <si>
    <r>
      <t>Показатель 2</t>
    </r>
    <r>
      <rPr>
        <sz val="10"/>
        <rFont val="Times New Roman"/>
        <family val="1"/>
      </rPr>
      <t xml:space="preserve"> «Общее количество пассажиров перевезенных транспортом общественного пользования»</t>
    </r>
  </si>
  <si>
    <r>
      <t>Показатель 4</t>
    </r>
    <r>
      <rPr>
        <sz val="10"/>
        <rFont val="Times New Roman"/>
        <family val="1"/>
      </rPr>
      <t xml:space="preserve"> «Общее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</si>
  <si>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работы автомобильного транспорта в Конаковском районе»</t>
    </r>
  </si>
  <si>
    <r>
      <t>Мероприятие 1.001.</t>
    </r>
    <r>
      <rPr>
        <sz val="10"/>
        <rFont val="Times New Roman"/>
        <family val="1"/>
      </rPr>
      <t xml:space="preserve"> «Содержание автомобильных дорог общего пользования местного значения вне границ населенных пунктов в границах МО «Конаковский район» Тверской области»</t>
    </r>
  </si>
  <si>
    <r>
      <t>Мероприятие 1.003</t>
    </r>
    <r>
      <rPr>
        <sz val="10"/>
        <rFont val="Times New Roman"/>
        <family val="1"/>
      </rPr>
      <t xml:space="preserve"> «Прочие мероприятия по организации перевозок по муниципальным маршрутам регулярных перевозок на территории МО "Конаковский район" Тверской области» за счет средств Конаковского района</t>
    </r>
  </si>
  <si>
    <t>тыс.руб.</t>
  </si>
  <si>
    <r>
      <t xml:space="preserve">Показатель 1 </t>
    </r>
    <r>
      <rPr>
        <sz val="10"/>
        <rFont val="Times New Roman"/>
        <family val="1"/>
      </rPr>
      <t>«Количество перевезенных пассажиров автомобильным транспортом»</t>
    </r>
  </si>
  <si>
    <r>
      <t>Мероприятие 1.001</t>
    </r>
    <r>
      <rPr>
        <sz val="10"/>
        <rFont val="Times New Roman"/>
        <family val="1"/>
      </rPr>
      <t xml:space="preserve"> «Организация транспортного обслуживания населения на  маршрутах автомобильного транспорта между поселениями в границах муниципального района в соответствии с минимальными социальными требованиями» за счет средств обласного  Конаковского района</t>
    </r>
  </si>
  <si>
    <r>
      <t xml:space="preserve">Мероприятие 1.002 </t>
    </r>
    <r>
      <rPr>
        <sz val="10"/>
        <rFont val="Times New Roman"/>
        <family val="1"/>
      </rPr>
      <t>«Организация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на территории МО "Конаковский район" Тверской области в соответсвии с минимальными социальными требованиями» за счет средств бюджета Конаковского района</t>
    </r>
  </si>
  <si>
    <t>№ ________от "____"__________2019г</t>
  </si>
  <si>
    <t>Приложение   3 к Постановлению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</si>
</sst>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_р_._-;\-* #,##0.00_р_._-;_-* \-??_р_._-;_-@_-"/>
    <numFmt numFmtId="174" formatCode="0.0"/>
    <numFmt numFmtId="175" formatCode="#,##0;\-#,##0"/>
    <numFmt numFmtId="176" formatCode="0.000"/>
    <numFmt numFmtId="177" formatCode="#,##0.000_ ;\-#,##0.000\ 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\-??_р_._-;_-@_-"/>
    <numFmt numFmtId="184" formatCode="_-* #,##0.0000_р_._-;\-* #,##0.0000_р_._-;_-* \-??_р_._-;_-@_-"/>
    <numFmt numFmtId="185" formatCode="_-* #,##0.00000_р_._-;\-* #,##0.00000_р_._-;_-* \-??_р_._-;_-@_-"/>
    <numFmt numFmtId="186" formatCode="_-* #,##0.0_р_._-;\-* #,##0.0_р_._-;_-* \-??_р_._-;_-@_-"/>
    <numFmt numFmtId="187" formatCode="_-* #,##0_р_._-;\-* #,##0_р_._-;_-* \-??_р_.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10" applyNumberFormat="0" applyAlignment="0" applyProtection="0"/>
    <xf numFmtId="0" fontId="44" fillId="42" borderId="11" applyNumberFormat="0" applyAlignment="0" applyProtection="0"/>
    <xf numFmtId="0" fontId="45" fillId="42" borderId="10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43" borderId="16" applyNumberFormat="0" applyAlignment="0" applyProtection="0"/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19" fillId="0" borderId="19" xfId="94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 wrapText="1"/>
    </xf>
    <xf numFmtId="49" fontId="19" fillId="0" borderId="21" xfId="94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19" fillId="0" borderId="20" xfId="94" applyNumberFormat="1" applyFont="1" applyFill="1" applyBorder="1" applyAlignment="1" applyProtection="1">
      <alignment horizontal="center" vertical="center" wrapText="1"/>
      <protection locked="0"/>
    </xf>
    <xf numFmtId="49" fontId="19" fillId="0" borderId="23" xfId="94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94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9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right" vertical="center" wrapText="1"/>
    </xf>
    <xf numFmtId="0" fontId="26" fillId="48" borderId="19" xfId="0" applyFont="1" applyFill="1" applyBorder="1" applyAlignment="1">
      <alignment horizontal="center" vertical="center" wrapText="1"/>
    </xf>
    <xf numFmtId="172" fontId="27" fillId="48" borderId="19" xfId="0" applyNumberFormat="1" applyFont="1" applyFill="1" applyBorder="1" applyAlignment="1">
      <alignment horizontal="center" vertical="center" wrapText="1"/>
    </xf>
    <xf numFmtId="174" fontId="27" fillId="48" borderId="19" xfId="102" applyNumberFormat="1" applyFont="1" applyFill="1" applyBorder="1" applyAlignment="1" applyProtection="1">
      <alignment horizontal="center" vertical="center" wrapText="1"/>
      <protection/>
    </xf>
    <xf numFmtId="178" fontId="27" fillId="48" borderId="19" xfId="102" applyNumberFormat="1" applyFont="1" applyFill="1" applyBorder="1" applyAlignment="1" applyProtection="1">
      <alignment horizontal="center" vertical="center"/>
      <protection/>
    </xf>
    <xf numFmtId="1" fontId="27" fillId="48" borderId="19" xfId="102" applyNumberFormat="1" applyFont="1" applyFill="1" applyBorder="1" applyAlignment="1" applyProtection="1">
      <alignment horizontal="center" vertical="center" wrapText="1"/>
      <protection/>
    </xf>
    <xf numFmtId="175" fontId="27" fillId="48" borderId="19" xfId="102" applyNumberFormat="1" applyFont="1" applyFill="1" applyBorder="1" applyAlignment="1" applyProtection="1">
      <alignment horizontal="center" vertical="center" wrapText="1"/>
      <protection/>
    </xf>
    <xf numFmtId="172" fontId="27" fillId="48" borderId="19" xfId="102" applyNumberFormat="1" applyFont="1" applyFill="1" applyBorder="1" applyAlignment="1" applyProtection="1">
      <alignment horizontal="center" vertical="center" wrapText="1"/>
      <protection/>
    </xf>
    <xf numFmtId="178" fontId="27" fillId="48" borderId="19" xfId="0" applyNumberFormat="1" applyFont="1" applyFill="1" applyBorder="1" applyAlignment="1">
      <alignment horizontal="center" vertical="center" wrapText="1"/>
    </xf>
    <xf numFmtId="3" fontId="27" fillId="48" borderId="19" xfId="102" applyNumberFormat="1" applyFont="1" applyFill="1" applyBorder="1" applyAlignment="1" applyProtection="1">
      <alignment horizontal="center" vertical="center" wrapText="1"/>
      <protection/>
    </xf>
    <xf numFmtId="4" fontId="27" fillId="48" borderId="19" xfId="102" applyNumberFormat="1" applyFont="1" applyFill="1" applyBorder="1" applyAlignment="1" applyProtection="1">
      <alignment horizontal="center" vertical="center" wrapText="1"/>
      <protection/>
    </xf>
    <xf numFmtId="176" fontId="27" fillId="48" borderId="19" xfId="102" applyNumberFormat="1" applyFont="1" applyFill="1" applyBorder="1" applyAlignment="1" applyProtection="1">
      <alignment horizontal="center" vertical="center" wrapText="1"/>
      <protection/>
    </xf>
    <xf numFmtId="0" fontId="26" fillId="48" borderId="20" xfId="0" applyFont="1" applyFill="1" applyBorder="1" applyAlignment="1">
      <alignment horizontal="center" vertical="center" wrapText="1"/>
    </xf>
    <xf numFmtId="174" fontId="27" fillId="48" borderId="20" xfId="102" applyNumberFormat="1" applyFont="1" applyFill="1" applyBorder="1" applyAlignment="1" applyProtection="1">
      <alignment horizontal="center" vertical="center" wrapText="1"/>
      <protection/>
    </xf>
    <xf numFmtId="0" fontId="26" fillId="48" borderId="24" xfId="0" applyFont="1" applyFill="1" applyBorder="1" applyAlignment="1">
      <alignment horizontal="center" vertical="center" wrapText="1"/>
    </xf>
    <xf numFmtId="176" fontId="27" fillId="48" borderId="24" xfId="102" applyNumberFormat="1" applyFont="1" applyFill="1" applyBorder="1" applyAlignment="1" applyProtection="1">
      <alignment horizontal="center" vertical="center" wrapText="1"/>
      <protection/>
    </xf>
    <xf numFmtId="174" fontId="27" fillId="48" borderId="25" xfId="102" applyNumberFormat="1" applyFont="1" applyFill="1" applyBorder="1" applyAlignment="1" applyProtection="1">
      <alignment horizontal="center" vertical="center" wrapText="1"/>
      <protection/>
    </xf>
    <xf numFmtId="0" fontId="26" fillId="48" borderId="26" xfId="0" applyFont="1" applyFill="1" applyBorder="1" applyAlignment="1">
      <alignment horizontal="center" vertical="center" wrapText="1"/>
    </xf>
    <xf numFmtId="174" fontId="27" fillId="48" borderId="26" xfId="102" applyNumberFormat="1" applyFont="1" applyFill="1" applyBorder="1" applyAlignment="1" applyProtection="1">
      <alignment horizontal="center" vertical="center" wrapText="1"/>
      <protection/>
    </xf>
    <xf numFmtId="0" fontId="26" fillId="48" borderId="27" xfId="0" applyFont="1" applyFill="1" applyBorder="1" applyAlignment="1">
      <alignment horizontal="center" vertical="center" wrapText="1"/>
    </xf>
    <xf numFmtId="1" fontId="27" fillId="48" borderId="19" xfId="0" applyNumberFormat="1" applyFont="1" applyFill="1" applyBorder="1" applyAlignment="1">
      <alignment horizontal="center" vertical="center" wrapText="1"/>
    </xf>
    <xf numFmtId="3" fontId="27" fillId="48" borderId="19" xfId="0" applyNumberFormat="1" applyFont="1" applyFill="1" applyBorder="1" applyAlignment="1">
      <alignment horizontal="center" vertical="center" wrapText="1"/>
    </xf>
    <xf numFmtId="178" fontId="27" fillId="48" borderId="20" xfId="102" applyNumberFormat="1" applyFont="1" applyFill="1" applyBorder="1" applyAlignment="1" applyProtection="1">
      <alignment horizontal="center" vertical="center" wrapText="1"/>
      <protection/>
    </xf>
    <xf numFmtId="0" fontId="19" fillId="48" borderId="0" xfId="0" applyFont="1" applyFill="1" applyAlignment="1">
      <alignment horizontal="center" vertical="center" wrapText="1"/>
    </xf>
    <xf numFmtId="0" fontId="27" fillId="48" borderId="19" xfId="0" applyFont="1" applyFill="1" applyBorder="1" applyAlignment="1">
      <alignment horizontal="center" vertical="center" wrapText="1"/>
    </xf>
    <xf numFmtId="0" fontId="24" fillId="48" borderId="24" xfId="0" applyFont="1" applyFill="1" applyBorder="1" applyAlignment="1">
      <alignment horizontal="justify" vertical="center" wrapText="1"/>
    </xf>
    <xf numFmtId="0" fontId="24" fillId="48" borderId="25" xfId="0" applyFont="1" applyFill="1" applyBorder="1" applyAlignment="1">
      <alignment horizontal="left" vertical="center" wrapText="1"/>
    </xf>
    <xf numFmtId="0" fontId="24" fillId="48" borderId="28" xfId="0" applyFont="1" applyFill="1" applyBorder="1" applyAlignment="1">
      <alignment horizontal="justify" vertical="center" wrapText="1"/>
    </xf>
    <xf numFmtId="0" fontId="24" fillId="48" borderId="24" xfId="0" applyFont="1" applyFill="1" applyBorder="1" applyAlignment="1">
      <alignment horizontal="left" vertical="center" wrapText="1"/>
    </xf>
    <xf numFmtId="0" fontId="24" fillId="48" borderId="19" xfId="0" applyFont="1" applyFill="1" applyBorder="1" applyAlignment="1">
      <alignment horizontal="justify" vertical="center" wrapText="1"/>
    </xf>
    <xf numFmtId="0" fontId="24" fillId="48" borderId="20" xfId="0" applyFont="1" applyFill="1" applyBorder="1" applyAlignment="1">
      <alignment horizontal="justify" vertical="center" wrapText="1"/>
    </xf>
    <xf numFmtId="0" fontId="24" fillId="48" borderId="19" xfId="0" applyFont="1" applyFill="1" applyBorder="1" applyAlignment="1">
      <alignment horizontal="justify" vertical="center" wrapText="1"/>
    </xf>
    <xf numFmtId="172" fontId="27" fillId="48" borderId="19" xfId="102" applyNumberFormat="1" applyFont="1" applyFill="1" applyBorder="1" applyAlignment="1" applyProtection="1">
      <alignment horizontal="center" vertical="center"/>
      <protection/>
    </xf>
    <xf numFmtId="0" fontId="24" fillId="48" borderId="21" xfId="0" applyFont="1" applyFill="1" applyBorder="1" applyAlignment="1">
      <alignment horizontal="justify" vertical="center" wrapText="1"/>
    </xf>
    <xf numFmtId="1" fontId="27" fillId="48" borderId="26" xfId="102" applyNumberFormat="1" applyFont="1" applyFill="1" applyBorder="1" applyAlignment="1" applyProtection="1">
      <alignment horizontal="center" vertical="center" wrapText="1"/>
      <protection/>
    </xf>
    <xf numFmtId="174" fontId="27" fillId="48" borderId="24" xfId="102" applyNumberFormat="1" applyFont="1" applyFill="1" applyBorder="1" applyAlignment="1" applyProtection="1">
      <alignment horizontal="center" vertical="center" wrapText="1"/>
      <protection/>
    </xf>
    <xf numFmtId="0" fontId="24" fillId="48" borderId="20" xfId="0" applyFont="1" applyFill="1" applyBorder="1" applyAlignment="1">
      <alignment horizontal="justify" vertical="center" wrapText="1"/>
    </xf>
    <xf numFmtId="172" fontId="27" fillId="48" borderId="24" xfId="102" applyNumberFormat="1" applyFont="1" applyFill="1" applyBorder="1" applyAlignment="1" applyProtection="1">
      <alignment horizontal="center" vertical="center" wrapText="1"/>
      <protection/>
    </xf>
    <xf numFmtId="176" fontId="27" fillId="48" borderId="19" xfId="0" applyNumberFormat="1" applyFont="1" applyFill="1" applyBorder="1" applyAlignment="1">
      <alignment horizontal="center" vertical="center" wrapText="1"/>
    </xf>
    <xf numFmtId="0" fontId="28" fillId="48" borderId="19" xfId="0" applyFont="1" applyFill="1" applyBorder="1" applyAlignment="1">
      <alignment vertical="center" wrapText="1"/>
    </xf>
    <xf numFmtId="0" fontId="24" fillId="48" borderId="0" xfId="0" applyFont="1" applyFill="1" applyAlignment="1">
      <alignment horizontal="justify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ОБАС 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I63"/>
  <sheetViews>
    <sheetView tabSelected="1" zoomScalePageLayoutView="0" workbookViewId="0" topLeftCell="A52">
      <selection activeCell="R28" sqref="R28:Z34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4.00390625" style="1" customWidth="1"/>
    <col min="20" max="20" width="9.7109375" style="1" customWidth="1"/>
    <col min="21" max="21" width="10.00390625" style="1" customWidth="1"/>
    <col min="22" max="22" width="9.7109375" style="1" customWidth="1"/>
    <col min="23" max="23" width="9.57421875" style="1" customWidth="1"/>
    <col min="24" max="24" width="9.7109375" style="1" customWidth="1"/>
    <col min="25" max="25" width="8.57421875" style="1" customWidth="1"/>
    <col min="26" max="26" width="5.8515625" style="1" customWidth="1"/>
    <col min="27" max="240" width="12.140625" style="1" customWidth="1"/>
    <col min="241" max="16384" width="12.140625" style="3" customWidth="1"/>
  </cols>
  <sheetData>
    <row r="2" spans="19:26" ht="12.75">
      <c r="S2" s="73" t="s">
        <v>86</v>
      </c>
      <c r="T2" s="73"/>
      <c r="U2" s="73"/>
      <c r="V2" s="73"/>
      <c r="W2" s="73"/>
      <c r="X2" s="73"/>
      <c r="Y2" s="73"/>
      <c r="Z2" s="73"/>
    </row>
    <row r="3" spans="19:26" ht="12.75">
      <c r="S3" s="73" t="s">
        <v>68</v>
      </c>
      <c r="T3" s="73"/>
      <c r="U3" s="73"/>
      <c r="V3" s="73"/>
      <c r="W3" s="73"/>
      <c r="X3" s="73"/>
      <c r="Y3" s="73"/>
      <c r="Z3" s="73"/>
    </row>
    <row r="4" spans="19:26" ht="12.75">
      <c r="S4" s="73" t="s">
        <v>69</v>
      </c>
      <c r="T4" s="73"/>
      <c r="U4" s="73"/>
      <c r="V4" s="73"/>
      <c r="W4" s="73"/>
      <c r="X4" s="73"/>
      <c r="Y4" s="73"/>
      <c r="Z4" s="73"/>
    </row>
    <row r="5" spans="19:26" ht="12.75">
      <c r="S5" s="73" t="s">
        <v>85</v>
      </c>
      <c r="T5" s="74"/>
      <c r="U5" s="74"/>
      <c r="V5" s="74"/>
      <c r="W5" s="74"/>
      <c r="X5" s="74"/>
      <c r="Y5" s="74"/>
      <c r="Z5" s="74"/>
    </row>
    <row r="6" spans="19:26" ht="14.25" customHeight="1">
      <c r="S6" s="77" t="s">
        <v>70</v>
      </c>
      <c r="T6" s="77"/>
      <c r="U6" s="77"/>
      <c r="V6" s="77"/>
      <c r="W6" s="77"/>
      <c r="X6" s="77"/>
      <c r="Y6" s="77"/>
      <c r="Z6" s="77"/>
    </row>
    <row r="7" spans="1:243" s="6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77" t="s">
        <v>0</v>
      </c>
      <c r="T7" s="77"/>
      <c r="U7" s="77"/>
      <c r="V7" s="77"/>
      <c r="W7" s="77"/>
      <c r="X7" s="77"/>
      <c r="Y7" s="77"/>
      <c r="Z7" s="77"/>
      <c r="IG7" s="7"/>
      <c r="IH7" s="7"/>
      <c r="II7" s="7"/>
    </row>
    <row r="8" spans="1:243" s="6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77" t="s">
        <v>1</v>
      </c>
      <c r="T8" s="77"/>
      <c r="U8" s="77"/>
      <c r="V8" s="77"/>
      <c r="W8" s="77"/>
      <c r="X8" s="77"/>
      <c r="Y8" s="77"/>
      <c r="Z8" s="77"/>
      <c r="IG8" s="7"/>
      <c r="IH8" s="7"/>
      <c r="II8" s="7"/>
    </row>
    <row r="9" spans="1:243" s="6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77" t="s">
        <v>50</v>
      </c>
      <c r="T9" s="77"/>
      <c r="U9" s="77"/>
      <c r="V9" s="77"/>
      <c r="W9" s="77"/>
      <c r="X9" s="77"/>
      <c r="Y9" s="77"/>
      <c r="Z9" s="77"/>
      <c r="IG9" s="7"/>
      <c r="IH9" s="7"/>
      <c r="II9" s="7"/>
    </row>
    <row r="10" spans="1:243" s="6" customFormat="1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8"/>
      <c r="T10" s="8"/>
      <c r="U10" s="8"/>
      <c r="V10" s="8"/>
      <c r="W10" s="8"/>
      <c r="X10" s="8"/>
      <c r="Y10" s="8"/>
      <c r="Z10" s="8"/>
      <c r="IG10" s="7"/>
      <c r="IH10" s="7"/>
      <c r="II10" s="7"/>
    </row>
    <row r="11" spans="1:243" s="6" customFormat="1" ht="15" customHeight="1">
      <c r="A11" s="62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IG11" s="7"/>
      <c r="IH11" s="7"/>
      <c r="II11" s="7"/>
    </row>
    <row r="12" spans="1:243" s="6" customFormat="1" ht="15" customHeight="1">
      <c r="A12" s="62" t="s">
        <v>49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IG12" s="7"/>
      <c r="IH12" s="7"/>
      <c r="II12" s="7"/>
    </row>
    <row r="13" spans="18:243" s="6" customFormat="1" ht="11.25" customHeight="1">
      <c r="R13" s="5"/>
      <c r="Y13" s="8"/>
      <c r="Z13" s="8"/>
      <c r="IG13" s="7"/>
      <c r="IH13" s="7"/>
      <c r="II13" s="7"/>
    </row>
    <row r="14" spans="1:243" s="6" customFormat="1" ht="33.75" customHeight="1">
      <c r="A14" s="75" t="s">
        <v>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IG14" s="7"/>
      <c r="IH14" s="7"/>
      <c r="II14" s="7"/>
    </row>
    <row r="15" spans="18:243" s="6" customFormat="1" ht="12" customHeight="1">
      <c r="R15" s="5"/>
      <c r="IG15" s="7"/>
      <c r="IH15" s="7"/>
      <c r="II15" s="7"/>
    </row>
    <row r="16" spans="1:243" s="6" customFormat="1" ht="13.5" customHeight="1">
      <c r="A16" s="76" t="s">
        <v>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IG16" s="7"/>
      <c r="IH16" s="7"/>
      <c r="II16" s="7"/>
    </row>
    <row r="17" spans="1:243" s="6" customFormat="1" ht="13.5" customHeight="1">
      <c r="A17" s="64" t="s">
        <v>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IG17" s="7"/>
      <c r="IH17" s="7"/>
      <c r="II17" s="7"/>
    </row>
    <row r="18" spans="1:243" s="6" customFormat="1" ht="13.5" customHeight="1">
      <c r="A18" s="64" t="s">
        <v>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IG18" s="7"/>
      <c r="IH18" s="7"/>
      <c r="II18" s="7"/>
    </row>
    <row r="19" spans="1:243" s="6" customFormat="1" ht="13.5" customHeight="1">
      <c r="A19" s="64" t="s">
        <v>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IG19" s="7"/>
      <c r="IH19" s="7"/>
      <c r="II19" s="7"/>
    </row>
    <row r="20" spans="1:243" s="6" customFormat="1" ht="13.5" customHeight="1">
      <c r="A20" s="64" t="s">
        <v>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IG20" s="7"/>
      <c r="IH20" s="7"/>
      <c r="II20" s="7"/>
    </row>
    <row r="21" spans="1:243" s="6" customFormat="1" ht="13.5" customHeight="1">
      <c r="A21" s="64" t="s">
        <v>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IG21" s="7"/>
      <c r="IH21" s="7"/>
      <c r="II21" s="7"/>
    </row>
    <row r="22" spans="1:243" s="6" customFormat="1" ht="13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IG22" s="7"/>
      <c r="IH22" s="7"/>
      <c r="II22" s="7"/>
    </row>
    <row r="23" spans="1:243" s="6" customFormat="1" ht="24.75" customHeight="1">
      <c r="A23" s="68" t="s">
        <v>52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IG23" s="7"/>
      <c r="IH23" s="7"/>
      <c r="II23" s="7"/>
    </row>
    <row r="24" spans="1:243" s="6" customFormat="1" ht="13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IG24" s="7"/>
      <c r="IH24" s="7"/>
      <c r="II24" s="7"/>
    </row>
    <row r="25" spans="1:243" s="6" customFormat="1" ht="33" customHeight="1">
      <c r="A25" s="69" t="s">
        <v>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 t="s">
        <v>11</v>
      </c>
      <c r="S25" s="71" t="s">
        <v>12</v>
      </c>
      <c r="T25" s="69" t="s">
        <v>13</v>
      </c>
      <c r="U25" s="69"/>
      <c r="V25" s="69"/>
      <c r="W25" s="69"/>
      <c r="X25" s="69"/>
      <c r="Y25" s="72" t="s">
        <v>14</v>
      </c>
      <c r="Z25" s="72"/>
      <c r="IG25" s="7"/>
      <c r="IH25" s="7"/>
      <c r="II25" s="7"/>
    </row>
    <row r="26" spans="1:243" s="6" customFormat="1" ht="39.75" customHeight="1">
      <c r="A26" s="65" t="s">
        <v>15</v>
      </c>
      <c r="B26" s="65"/>
      <c r="C26" s="65"/>
      <c r="D26" s="63" t="s">
        <v>16</v>
      </c>
      <c r="E26" s="63"/>
      <c r="F26" s="71" t="s">
        <v>17</v>
      </c>
      <c r="G26" s="71"/>
      <c r="H26" s="66" t="s">
        <v>18</v>
      </c>
      <c r="I26" s="66"/>
      <c r="J26" s="66"/>
      <c r="K26" s="66"/>
      <c r="L26" s="66"/>
      <c r="M26" s="66"/>
      <c r="N26" s="66"/>
      <c r="O26" s="66"/>
      <c r="P26" s="66"/>
      <c r="Q26" s="66"/>
      <c r="R26" s="70"/>
      <c r="S26" s="71"/>
      <c r="T26" s="10">
        <v>2018</v>
      </c>
      <c r="U26" s="10">
        <v>2019</v>
      </c>
      <c r="V26" s="11">
        <v>2020</v>
      </c>
      <c r="W26" s="10">
        <v>2021</v>
      </c>
      <c r="X26" s="10">
        <v>2022</v>
      </c>
      <c r="Y26" s="10" t="s">
        <v>19</v>
      </c>
      <c r="Z26" s="9" t="s">
        <v>20</v>
      </c>
      <c r="IG26" s="7"/>
      <c r="IH26" s="7"/>
      <c r="II26" s="7"/>
    </row>
    <row r="27" spans="1:243" s="6" customFormat="1" ht="15.75" customHeigh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  <c r="L27" s="9">
        <v>12</v>
      </c>
      <c r="M27" s="9">
        <v>13</v>
      </c>
      <c r="N27" s="9">
        <v>14</v>
      </c>
      <c r="O27" s="9">
        <v>15</v>
      </c>
      <c r="P27" s="9">
        <v>16</v>
      </c>
      <c r="Q27" s="9">
        <v>17</v>
      </c>
      <c r="R27" s="9">
        <v>18</v>
      </c>
      <c r="S27" s="9">
        <v>19</v>
      </c>
      <c r="T27" s="9">
        <v>20</v>
      </c>
      <c r="U27" s="9">
        <v>21</v>
      </c>
      <c r="V27" s="9">
        <v>22</v>
      </c>
      <c r="W27" s="9">
        <v>23</v>
      </c>
      <c r="X27" s="9">
        <v>24</v>
      </c>
      <c r="Y27" s="9">
        <v>25</v>
      </c>
      <c r="Z27" s="9">
        <v>26</v>
      </c>
      <c r="IG27" s="7"/>
      <c r="IH27" s="7"/>
      <c r="II27" s="7"/>
    </row>
    <row r="28" spans="1:243" s="6" customFormat="1" ht="21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52" t="s">
        <v>21</v>
      </c>
      <c r="S28" s="22" t="s">
        <v>22</v>
      </c>
      <c r="T28" s="23">
        <v>6576.596</v>
      </c>
      <c r="U28" s="59">
        <f>U34+U50</f>
        <v>12764.602</v>
      </c>
      <c r="V28" s="59">
        <f>SUM(V34+V50)</f>
        <v>3404.1000000000004</v>
      </c>
      <c r="W28" s="59">
        <f>SUM(W34+W50)</f>
        <v>3532.7</v>
      </c>
      <c r="X28" s="59">
        <f>SUM(X34+X50)</f>
        <v>0</v>
      </c>
      <c r="Y28" s="28">
        <f>SUM(T28+U28+V28+W28+X28)</f>
        <v>26277.998000000003</v>
      </c>
      <c r="Z28" s="26">
        <v>2022</v>
      </c>
      <c r="IG28" s="7"/>
      <c r="IH28" s="7"/>
      <c r="II28" s="7"/>
    </row>
    <row r="29" spans="1:243" s="6" customFormat="1" ht="27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2"/>
      <c r="P29" s="12"/>
      <c r="Q29" s="12"/>
      <c r="R29" s="52" t="s">
        <v>23</v>
      </c>
      <c r="S29" s="22" t="s">
        <v>24</v>
      </c>
      <c r="T29" s="24" t="s">
        <v>24</v>
      </c>
      <c r="U29" s="24" t="s">
        <v>24</v>
      </c>
      <c r="V29" s="22"/>
      <c r="W29" s="24" t="s">
        <v>24</v>
      </c>
      <c r="X29" s="24" t="s">
        <v>24</v>
      </c>
      <c r="Y29" s="24" t="s">
        <v>24</v>
      </c>
      <c r="Z29" s="26" t="s">
        <v>25</v>
      </c>
      <c r="IG29" s="7"/>
      <c r="IH29" s="7"/>
      <c r="II29" s="7"/>
    </row>
    <row r="30" spans="1:243" s="6" customFormat="1" ht="78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/>
      <c r="P30" s="12"/>
      <c r="Q30" s="12"/>
      <c r="R30" s="52" t="s">
        <v>48</v>
      </c>
      <c r="S30" s="22" t="s">
        <v>26</v>
      </c>
      <c r="T30" s="24">
        <f>50.4/200*100</f>
        <v>25.2</v>
      </c>
      <c r="U30" s="24">
        <f>50.4/200*100</f>
        <v>25.2</v>
      </c>
      <c r="V30" s="24">
        <f>50.4/200*100</f>
        <v>25.2</v>
      </c>
      <c r="W30" s="24">
        <f>50.4/200*100</f>
        <v>25.2</v>
      </c>
      <c r="X30" s="24">
        <v>25.2</v>
      </c>
      <c r="Y30" s="24">
        <v>25.2</v>
      </c>
      <c r="Z30" s="26">
        <f>Z28</f>
        <v>2022</v>
      </c>
      <c r="AA30" s="13"/>
      <c r="AB30" s="13"/>
      <c r="AC30" s="13"/>
      <c r="IG30" s="7"/>
      <c r="IH30" s="7"/>
      <c r="II30" s="7"/>
    </row>
    <row r="31" spans="1:243" s="6" customFormat="1" ht="29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2"/>
      <c r="P31" s="12"/>
      <c r="Q31" s="12"/>
      <c r="R31" s="52" t="s">
        <v>76</v>
      </c>
      <c r="S31" s="22" t="s">
        <v>27</v>
      </c>
      <c r="T31" s="25">
        <f>T36+T45</f>
        <v>4338.900000000001</v>
      </c>
      <c r="U31" s="53">
        <f>U36+U45</f>
        <v>4425.582</v>
      </c>
      <c r="V31" s="53">
        <f>V36+V45</f>
        <v>4425.6</v>
      </c>
      <c r="W31" s="53">
        <f>W36+W45</f>
        <v>4472.3</v>
      </c>
      <c r="X31" s="53">
        <f>X36+X45</f>
        <v>4519</v>
      </c>
      <c r="Y31" s="28">
        <f>SUM(T31:X31)</f>
        <v>22181.382</v>
      </c>
      <c r="Z31" s="26" t="str">
        <f>Z29</f>
        <v>x</v>
      </c>
      <c r="AA31" s="13"/>
      <c r="AB31" s="13"/>
      <c r="AC31" s="13"/>
      <c r="IG31" s="7"/>
      <c r="IH31" s="7"/>
      <c r="II31" s="7"/>
    </row>
    <row r="32" spans="1:243" s="6" customFormat="1" ht="29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2"/>
      <c r="P32" s="12"/>
      <c r="Q32" s="12"/>
      <c r="R32" s="52" t="s">
        <v>28</v>
      </c>
      <c r="S32" s="22" t="s">
        <v>29</v>
      </c>
      <c r="T32" s="26">
        <f>12+1</f>
        <v>13</v>
      </c>
      <c r="U32" s="26">
        <v>13</v>
      </c>
      <c r="V32" s="41">
        <v>13</v>
      </c>
      <c r="W32" s="26">
        <f>12+1</f>
        <v>13</v>
      </c>
      <c r="X32" s="26">
        <f>12+1</f>
        <v>13</v>
      </c>
      <c r="Y32" s="26">
        <v>13</v>
      </c>
      <c r="Z32" s="26">
        <f>Z30</f>
        <v>2022</v>
      </c>
      <c r="AA32" s="13"/>
      <c r="AB32" s="13"/>
      <c r="AC32" s="13"/>
      <c r="IG32" s="7"/>
      <c r="IH32" s="7"/>
      <c r="II32" s="7"/>
    </row>
    <row r="33" spans="1:243" s="6" customFormat="1" ht="4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"/>
      <c r="P33" s="12"/>
      <c r="Q33" s="12"/>
      <c r="R33" s="52" t="s">
        <v>77</v>
      </c>
      <c r="S33" s="22" t="s">
        <v>30</v>
      </c>
      <c r="T33" s="27">
        <f>T37+T53+T59</f>
        <v>11</v>
      </c>
      <c r="U33" s="27">
        <f>U37+U53+U59</f>
        <v>10</v>
      </c>
      <c r="V33" s="27">
        <f>V37++V53+V59</f>
        <v>8</v>
      </c>
      <c r="W33" s="27">
        <f>W37+W53+W59</f>
        <v>7</v>
      </c>
      <c r="X33" s="27">
        <f>X37+X53+X59</f>
        <v>4</v>
      </c>
      <c r="Y33" s="27">
        <v>4</v>
      </c>
      <c r="Z33" s="26" t="str">
        <f>Z31</f>
        <v>x</v>
      </c>
      <c r="AA33" s="13"/>
      <c r="AB33" s="13"/>
      <c r="AC33" s="13"/>
      <c r="IG33" s="7"/>
      <c r="IH33" s="7"/>
      <c r="II33" s="7"/>
    </row>
    <row r="34" spans="1:29" s="6" customFormat="1" ht="30.75" customHeight="1">
      <c r="A34" s="9">
        <v>6</v>
      </c>
      <c r="B34" s="9">
        <v>0</v>
      </c>
      <c r="C34" s="9">
        <v>1</v>
      </c>
      <c r="D34" s="9">
        <v>0</v>
      </c>
      <c r="E34" s="9">
        <v>4</v>
      </c>
      <c r="F34" s="9">
        <v>0</v>
      </c>
      <c r="G34" s="9">
        <v>8</v>
      </c>
      <c r="H34" s="9">
        <v>0</v>
      </c>
      <c r="I34" s="9">
        <v>3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12"/>
      <c r="P34" s="12"/>
      <c r="Q34" s="12"/>
      <c r="R34" s="60" t="s">
        <v>31</v>
      </c>
      <c r="S34" s="22" t="s">
        <v>22</v>
      </c>
      <c r="T34" s="23">
        <v>4122.496</v>
      </c>
      <c r="U34" s="23">
        <f>SUM(U35+U44)</f>
        <v>2285.1</v>
      </c>
      <c r="V34" s="23">
        <f>SUM(V35+V44)</f>
        <v>571.3</v>
      </c>
      <c r="W34" s="23">
        <f>SUM(W35+W44)</f>
        <v>571.3</v>
      </c>
      <c r="X34" s="23">
        <v>0</v>
      </c>
      <c r="Y34" s="28">
        <f>SUM(T34:X34)</f>
        <v>7550.196</v>
      </c>
      <c r="Z34" s="26">
        <f>Z32</f>
        <v>2022</v>
      </c>
      <c r="AA34" s="13"/>
      <c r="AB34" s="13"/>
      <c r="AC34" s="13"/>
    </row>
    <row r="35" spans="1:26" s="6" customFormat="1" ht="22.5" customHeight="1">
      <c r="A35" s="9">
        <v>6</v>
      </c>
      <c r="B35" s="9">
        <v>0</v>
      </c>
      <c r="C35" s="9">
        <v>1</v>
      </c>
      <c r="D35" s="9">
        <v>0</v>
      </c>
      <c r="E35" s="9">
        <v>4</v>
      </c>
      <c r="F35" s="9">
        <v>0</v>
      </c>
      <c r="G35" s="9">
        <v>8</v>
      </c>
      <c r="H35" s="9">
        <v>0</v>
      </c>
      <c r="I35" s="9">
        <v>3</v>
      </c>
      <c r="J35" s="9">
        <v>1</v>
      </c>
      <c r="K35" s="9">
        <v>0</v>
      </c>
      <c r="L35" s="9">
        <v>1</v>
      </c>
      <c r="M35" s="9">
        <v>0</v>
      </c>
      <c r="N35" s="9">
        <v>0</v>
      </c>
      <c r="O35" s="12" t="s">
        <v>32</v>
      </c>
      <c r="P35" s="12" t="s">
        <v>32</v>
      </c>
      <c r="Q35" s="12" t="s">
        <v>32</v>
      </c>
      <c r="R35" s="52" t="s">
        <v>33</v>
      </c>
      <c r="S35" s="22" t="s">
        <v>22</v>
      </c>
      <c r="T35" s="28">
        <v>1963.162</v>
      </c>
      <c r="U35" s="28">
        <v>0</v>
      </c>
      <c r="V35" s="28">
        <v>0</v>
      </c>
      <c r="W35" s="28">
        <v>0</v>
      </c>
      <c r="X35" s="28">
        <v>0</v>
      </c>
      <c r="Y35" s="28">
        <f>T35+U35+V35+W35+X35</f>
        <v>1963.162</v>
      </c>
      <c r="Z35" s="26">
        <v>2022</v>
      </c>
    </row>
    <row r="36" spans="1:243" s="6" customFormat="1" ht="28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/>
      <c r="P36" s="12"/>
      <c r="Q36" s="12"/>
      <c r="R36" s="52" t="s">
        <v>34</v>
      </c>
      <c r="S36" s="22" t="s">
        <v>35</v>
      </c>
      <c r="T36" s="29">
        <v>4334.1</v>
      </c>
      <c r="U36" s="23">
        <f>T36*0.02+T36</f>
        <v>4420.782</v>
      </c>
      <c r="V36" s="23">
        <v>4420.8</v>
      </c>
      <c r="W36" s="23">
        <v>4467.5</v>
      </c>
      <c r="X36" s="23">
        <v>4514.2</v>
      </c>
      <c r="Y36" s="28">
        <f>SUM(T36:X36)</f>
        <v>22157.382</v>
      </c>
      <c r="Z36" s="26">
        <f>Z35</f>
        <v>2022</v>
      </c>
      <c r="IG36" s="7"/>
      <c r="IH36" s="7"/>
      <c r="II36" s="7"/>
    </row>
    <row r="37" spans="1:243" s="6" customFormat="1" ht="38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/>
      <c r="P37" s="12"/>
      <c r="Q37" s="12"/>
      <c r="R37" s="52" t="s">
        <v>78</v>
      </c>
      <c r="S37" s="22" t="s">
        <v>30</v>
      </c>
      <c r="T37" s="30">
        <v>3</v>
      </c>
      <c r="U37" s="30">
        <v>2</v>
      </c>
      <c r="V37" s="42">
        <v>2</v>
      </c>
      <c r="W37" s="30">
        <v>2</v>
      </c>
      <c r="X37" s="30">
        <v>1</v>
      </c>
      <c r="Y37" s="30">
        <v>1</v>
      </c>
      <c r="Z37" s="26">
        <f aca="true" t="shared" si="0" ref="Z37:Z61">Z36</f>
        <v>2022</v>
      </c>
      <c r="IG37" s="7"/>
      <c r="IH37" s="7"/>
      <c r="II37" s="7"/>
    </row>
    <row r="38" spans="1:243" s="6" customFormat="1" ht="71.25" customHeight="1">
      <c r="A38" s="9">
        <v>6</v>
      </c>
      <c r="B38" s="9">
        <v>0</v>
      </c>
      <c r="C38" s="9">
        <v>1</v>
      </c>
      <c r="D38" s="9">
        <v>0</v>
      </c>
      <c r="E38" s="9">
        <v>4</v>
      </c>
      <c r="F38" s="9">
        <v>0</v>
      </c>
      <c r="G38" s="9">
        <v>8</v>
      </c>
      <c r="H38" s="9">
        <v>0</v>
      </c>
      <c r="I38" s="9">
        <v>3</v>
      </c>
      <c r="J38" s="9">
        <v>1</v>
      </c>
      <c r="K38" s="9">
        <v>0</v>
      </c>
      <c r="L38" s="9">
        <v>1</v>
      </c>
      <c r="M38" s="9" t="s">
        <v>59</v>
      </c>
      <c r="N38" s="9">
        <v>0</v>
      </c>
      <c r="O38" s="12" t="s">
        <v>60</v>
      </c>
      <c r="P38" s="20" t="s">
        <v>61</v>
      </c>
      <c r="Q38" s="12" t="s">
        <v>58</v>
      </c>
      <c r="R38" s="57" t="s">
        <v>83</v>
      </c>
      <c r="S38" s="22" t="s">
        <v>22</v>
      </c>
      <c r="T38" s="28">
        <v>965.4</v>
      </c>
      <c r="U38" s="28">
        <v>0</v>
      </c>
      <c r="V38" s="28">
        <f>U38</f>
        <v>0</v>
      </c>
      <c r="W38" s="28">
        <v>0</v>
      </c>
      <c r="X38" s="28">
        <f>W38</f>
        <v>0</v>
      </c>
      <c r="Y38" s="28">
        <f>SUM(T38:X38)</f>
        <v>965.4</v>
      </c>
      <c r="Z38" s="26">
        <f>Z37</f>
        <v>2022</v>
      </c>
      <c r="IG38" s="7"/>
      <c r="IH38" s="7"/>
      <c r="II38" s="7"/>
    </row>
    <row r="39" spans="1:243" s="6" customFormat="1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  <c r="P39" s="12"/>
      <c r="Q39" s="12"/>
      <c r="R39" s="52" t="s">
        <v>36</v>
      </c>
      <c r="S39" s="22" t="s">
        <v>26</v>
      </c>
      <c r="T39" s="31">
        <v>50</v>
      </c>
      <c r="U39" s="31">
        <v>50</v>
      </c>
      <c r="V39" s="31">
        <v>50</v>
      </c>
      <c r="W39" s="31">
        <v>50</v>
      </c>
      <c r="X39" s="31">
        <v>50</v>
      </c>
      <c r="Y39" s="31">
        <v>50</v>
      </c>
      <c r="Z39" s="26">
        <f>Z36</f>
        <v>2022</v>
      </c>
      <c r="IG39" s="7"/>
      <c r="IH39" s="7"/>
      <c r="II39" s="7"/>
    </row>
    <row r="40" spans="1:243" s="6" customFormat="1" ht="78" customHeight="1">
      <c r="A40" s="9">
        <v>6</v>
      </c>
      <c r="B40" s="9">
        <v>0</v>
      </c>
      <c r="C40" s="9">
        <v>1</v>
      </c>
      <c r="D40" s="9">
        <v>0</v>
      </c>
      <c r="E40" s="9">
        <v>4</v>
      </c>
      <c r="F40" s="9">
        <v>0</v>
      </c>
      <c r="G40" s="9">
        <v>8</v>
      </c>
      <c r="H40" s="9">
        <v>0</v>
      </c>
      <c r="I40" s="9">
        <v>3</v>
      </c>
      <c r="J40" s="9">
        <v>1</v>
      </c>
      <c r="K40" s="9">
        <v>0</v>
      </c>
      <c r="L40" s="9">
        <v>1</v>
      </c>
      <c r="M40" s="9" t="s">
        <v>59</v>
      </c>
      <c r="N40" s="9">
        <v>0</v>
      </c>
      <c r="O40" s="12" t="s">
        <v>63</v>
      </c>
      <c r="P40" s="12" t="s">
        <v>32</v>
      </c>
      <c r="Q40" s="12" t="s">
        <v>32</v>
      </c>
      <c r="R40" s="52" t="s">
        <v>84</v>
      </c>
      <c r="S40" s="22" t="s">
        <v>22</v>
      </c>
      <c r="T40" s="28">
        <v>965.4</v>
      </c>
      <c r="U40" s="28">
        <v>0</v>
      </c>
      <c r="V40" s="28">
        <v>0</v>
      </c>
      <c r="W40" s="28">
        <v>0</v>
      </c>
      <c r="X40" s="28">
        <v>0</v>
      </c>
      <c r="Y40" s="28">
        <f>T40</f>
        <v>965.4</v>
      </c>
      <c r="Z40" s="26">
        <v>2018</v>
      </c>
      <c r="IG40" s="7"/>
      <c r="IH40" s="7"/>
      <c r="II40" s="7"/>
    </row>
    <row r="41" spans="1:243" s="6" customFormat="1" ht="27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/>
      <c r="P41" s="12"/>
      <c r="Q41" s="12"/>
      <c r="R41" s="52" t="s">
        <v>37</v>
      </c>
      <c r="S41" s="22" t="s">
        <v>26</v>
      </c>
      <c r="T41" s="24">
        <v>50</v>
      </c>
      <c r="U41" s="24">
        <f>T41</f>
        <v>50</v>
      </c>
      <c r="V41" s="24">
        <f>U41</f>
        <v>50</v>
      </c>
      <c r="W41" s="24">
        <f>V41</f>
        <v>50</v>
      </c>
      <c r="X41" s="24">
        <f>W41</f>
        <v>50</v>
      </c>
      <c r="Y41" s="24">
        <f>X41</f>
        <v>50</v>
      </c>
      <c r="Z41" s="26">
        <f>Z39</f>
        <v>2022</v>
      </c>
      <c r="IG41" s="7"/>
      <c r="IH41" s="7"/>
      <c r="II41" s="7"/>
    </row>
    <row r="42" spans="1:243" s="6" customFormat="1" ht="51" customHeight="1">
      <c r="A42" s="9">
        <v>6</v>
      </c>
      <c r="B42" s="9">
        <v>0</v>
      </c>
      <c r="C42" s="9">
        <v>1</v>
      </c>
      <c r="D42" s="9">
        <v>0</v>
      </c>
      <c r="E42" s="9">
        <v>4</v>
      </c>
      <c r="F42" s="9">
        <v>0</v>
      </c>
      <c r="G42" s="9">
        <v>8</v>
      </c>
      <c r="H42" s="9">
        <v>0</v>
      </c>
      <c r="I42" s="9">
        <v>3</v>
      </c>
      <c r="J42" s="9">
        <v>1</v>
      </c>
      <c r="K42" s="9">
        <v>0</v>
      </c>
      <c r="L42" s="9">
        <v>1</v>
      </c>
      <c r="M42" s="9">
        <v>2</v>
      </c>
      <c r="N42" s="9">
        <v>0</v>
      </c>
      <c r="O42" s="12" t="s">
        <v>32</v>
      </c>
      <c r="P42" s="12" t="s">
        <v>63</v>
      </c>
      <c r="Q42" s="12" t="s">
        <v>32</v>
      </c>
      <c r="R42" s="52" t="s">
        <v>80</v>
      </c>
      <c r="S42" s="22" t="s">
        <v>81</v>
      </c>
      <c r="T42" s="32">
        <v>32.362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6">
        <v>0</v>
      </c>
      <c r="IG42" s="7"/>
      <c r="IH42" s="7"/>
      <c r="II42" s="7"/>
    </row>
    <row r="43" spans="1:243" s="6" customFormat="1" ht="27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/>
      <c r="P43" s="12"/>
      <c r="Q43" s="12"/>
      <c r="R43" s="52" t="s">
        <v>82</v>
      </c>
      <c r="S43" s="22" t="s">
        <v>30</v>
      </c>
      <c r="T43" s="26">
        <v>900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IG43" s="7"/>
      <c r="IH43" s="7"/>
      <c r="II43" s="7"/>
    </row>
    <row r="44" spans="1:243" s="6" customFormat="1" ht="24.75" customHeight="1">
      <c r="A44" s="9">
        <v>6</v>
      </c>
      <c r="B44" s="9">
        <v>0</v>
      </c>
      <c r="C44" s="9">
        <v>1</v>
      </c>
      <c r="D44" s="9">
        <v>0</v>
      </c>
      <c r="E44" s="9">
        <v>4</v>
      </c>
      <c r="F44" s="9">
        <v>0</v>
      </c>
      <c r="G44" s="9">
        <v>8</v>
      </c>
      <c r="H44" s="9">
        <v>0</v>
      </c>
      <c r="I44" s="9">
        <v>3</v>
      </c>
      <c r="J44" s="9">
        <v>1</v>
      </c>
      <c r="K44" s="9">
        <v>0</v>
      </c>
      <c r="L44" s="9">
        <v>2</v>
      </c>
      <c r="M44" s="9">
        <v>0</v>
      </c>
      <c r="N44" s="9">
        <v>0</v>
      </c>
      <c r="O44" s="12" t="s">
        <v>32</v>
      </c>
      <c r="P44" s="12" t="s">
        <v>32</v>
      </c>
      <c r="Q44" s="12" t="s">
        <v>32</v>
      </c>
      <c r="R44" s="52" t="s">
        <v>38</v>
      </c>
      <c r="S44" s="22" t="s">
        <v>22</v>
      </c>
      <c r="T44" s="28">
        <v>2159.334</v>
      </c>
      <c r="U44" s="28">
        <v>2285.1</v>
      </c>
      <c r="V44" s="28">
        <v>571.3</v>
      </c>
      <c r="W44" s="28">
        <v>571.3</v>
      </c>
      <c r="X44" s="28">
        <v>0</v>
      </c>
      <c r="Y44" s="28">
        <f aca="true" t="shared" si="1" ref="Y44:Y51">SUM(T44:X44)</f>
        <v>5587.034</v>
      </c>
      <c r="Z44" s="26">
        <f>Z41</f>
        <v>2022</v>
      </c>
      <c r="IG44" s="7"/>
      <c r="IH44" s="7"/>
      <c r="II44" s="7"/>
    </row>
    <row r="45" spans="1:243" s="6" customFormat="1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/>
      <c r="P45" s="12"/>
      <c r="Q45" s="12"/>
      <c r="R45" s="52" t="s">
        <v>39</v>
      </c>
      <c r="S45" s="22" t="s">
        <v>27</v>
      </c>
      <c r="T45" s="24">
        <v>4.8</v>
      </c>
      <c r="U45" s="24">
        <v>4.8</v>
      </c>
      <c r="V45" s="24">
        <v>4.8</v>
      </c>
      <c r="W45" s="24">
        <v>4.8</v>
      </c>
      <c r="X45" s="24">
        <v>4.8</v>
      </c>
      <c r="Y45" s="24">
        <f t="shared" si="1"/>
        <v>24</v>
      </c>
      <c r="Z45" s="26">
        <f t="shared" si="0"/>
        <v>2022</v>
      </c>
      <c r="AA45" s="15"/>
      <c r="IG45" s="7"/>
      <c r="IH45" s="7"/>
      <c r="II45" s="7"/>
    </row>
    <row r="46" spans="1:243" s="6" customFormat="1" ht="33" customHeight="1">
      <c r="A46" s="9">
        <v>6</v>
      </c>
      <c r="B46" s="9">
        <v>0</v>
      </c>
      <c r="C46" s="9">
        <v>1</v>
      </c>
      <c r="D46" s="9">
        <v>0</v>
      </c>
      <c r="E46" s="9">
        <v>4</v>
      </c>
      <c r="F46" s="9">
        <v>0</v>
      </c>
      <c r="G46" s="9">
        <v>8</v>
      </c>
      <c r="H46" s="9">
        <v>0</v>
      </c>
      <c r="I46" s="9">
        <v>3</v>
      </c>
      <c r="J46" s="9">
        <v>1</v>
      </c>
      <c r="K46" s="9">
        <v>0</v>
      </c>
      <c r="L46" s="9">
        <v>2</v>
      </c>
      <c r="M46" s="9" t="s">
        <v>59</v>
      </c>
      <c r="N46" s="9">
        <v>0</v>
      </c>
      <c r="O46" s="12" t="s">
        <v>63</v>
      </c>
      <c r="P46" s="12" t="s">
        <v>62</v>
      </c>
      <c r="Q46" s="12" t="s">
        <v>32</v>
      </c>
      <c r="R46" s="57" t="s">
        <v>51</v>
      </c>
      <c r="S46" s="22" t="s">
        <v>22</v>
      </c>
      <c r="T46" s="32">
        <v>539.834</v>
      </c>
      <c r="U46" s="32">
        <v>571.3</v>
      </c>
      <c r="V46" s="32">
        <v>571.3</v>
      </c>
      <c r="W46" s="32">
        <v>571.3</v>
      </c>
      <c r="X46" s="32">
        <v>571.3</v>
      </c>
      <c r="Y46" s="32">
        <f t="shared" si="1"/>
        <v>2825.0339999999997</v>
      </c>
      <c r="Z46" s="26">
        <v>2022</v>
      </c>
      <c r="IG46" s="7"/>
      <c r="IH46" s="7"/>
      <c r="II46" s="7"/>
    </row>
    <row r="47" spans="1:243" s="6" customFormat="1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2"/>
      <c r="P47" s="12"/>
      <c r="Q47" s="12"/>
      <c r="R47" s="52" t="s">
        <v>36</v>
      </c>
      <c r="S47" s="33" t="s">
        <v>26</v>
      </c>
      <c r="T47" s="34">
        <v>25</v>
      </c>
      <c r="U47" s="34">
        <f>T47</f>
        <v>25</v>
      </c>
      <c r="V47" s="34">
        <f>U47</f>
        <v>25</v>
      </c>
      <c r="W47" s="34">
        <f>V47</f>
        <v>25</v>
      </c>
      <c r="X47" s="34">
        <f>W47</f>
        <v>25</v>
      </c>
      <c r="Y47" s="43">
        <f>T47</f>
        <v>25</v>
      </c>
      <c r="Z47" s="26">
        <v>2022</v>
      </c>
      <c r="AA47" s="44"/>
      <c r="IG47" s="7"/>
      <c r="IH47" s="7"/>
      <c r="II47" s="7"/>
    </row>
    <row r="48" spans="1:243" s="6" customFormat="1" ht="25.5" customHeight="1">
      <c r="A48" s="9">
        <v>6</v>
      </c>
      <c r="B48" s="9">
        <v>0</v>
      </c>
      <c r="C48" s="9">
        <v>1</v>
      </c>
      <c r="D48" s="9">
        <v>0</v>
      </c>
      <c r="E48" s="9">
        <v>4</v>
      </c>
      <c r="F48" s="9">
        <v>0</v>
      </c>
      <c r="G48" s="9">
        <v>8</v>
      </c>
      <c r="H48" s="9">
        <v>0</v>
      </c>
      <c r="I48" s="9">
        <v>3</v>
      </c>
      <c r="J48" s="9">
        <v>1</v>
      </c>
      <c r="K48" s="9">
        <v>0</v>
      </c>
      <c r="L48" s="9">
        <v>2</v>
      </c>
      <c r="M48" s="9">
        <v>1</v>
      </c>
      <c r="N48" s="9">
        <v>0</v>
      </c>
      <c r="O48" s="12" t="s">
        <v>63</v>
      </c>
      <c r="P48" s="12" t="s">
        <v>66</v>
      </c>
      <c r="Q48" s="12" t="s">
        <v>32</v>
      </c>
      <c r="R48" s="54" t="s">
        <v>72</v>
      </c>
      <c r="S48" s="35" t="s">
        <v>22</v>
      </c>
      <c r="T48" s="36">
        <v>1619.5</v>
      </c>
      <c r="U48" s="56">
        <v>1713.8</v>
      </c>
      <c r="V48" s="56">
        <v>0</v>
      </c>
      <c r="W48" s="56">
        <v>0</v>
      </c>
      <c r="X48" s="56">
        <v>0</v>
      </c>
      <c r="Y48" s="58">
        <f>SUM(T48+U48+V48+W48+X48)</f>
        <v>3333.3</v>
      </c>
      <c r="Z48" s="55">
        <v>2018</v>
      </c>
      <c r="IG48" s="7"/>
      <c r="IH48" s="7"/>
      <c r="II48" s="7"/>
    </row>
    <row r="49" spans="1:243" s="6" customFormat="1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2"/>
      <c r="P49" s="12"/>
      <c r="Q49" s="12"/>
      <c r="R49" s="54" t="s">
        <v>73</v>
      </c>
      <c r="S49" s="35" t="s">
        <v>26</v>
      </c>
      <c r="T49" s="37">
        <v>75</v>
      </c>
      <c r="U49" s="37">
        <f>T49</f>
        <v>75</v>
      </c>
      <c r="V49" s="37">
        <f>U49</f>
        <v>75</v>
      </c>
      <c r="W49" s="37">
        <f>V49</f>
        <v>75</v>
      </c>
      <c r="X49" s="37">
        <f>W49</f>
        <v>75</v>
      </c>
      <c r="Y49" s="37">
        <f>X49</f>
        <v>75</v>
      </c>
      <c r="Z49" s="55">
        <v>2022</v>
      </c>
      <c r="IG49" s="7"/>
      <c r="IH49" s="7"/>
      <c r="II49" s="7"/>
    </row>
    <row r="50" spans="1:243" s="6" customFormat="1" ht="42.75" customHeight="1">
      <c r="A50" s="9">
        <v>6</v>
      </c>
      <c r="B50" s="9">
        <v>0</v>
      </c>
      <c r="C50" s="9">
        <v>1</v>
      </c>
      <c r="D50" s="9">
        <v>0</v>
      </c>
      <c r="E50" s="9">
        <v>4</v>
      </c>
      <c r="F50" s="9">
        <v>0</v>
      </c>
      <c r="G50" s="9">
        <v>9</v>
      </c>
      <c r="H50" s="9">
        <v>0</v>
      </c>
      <c r="I50" s="9">
        <v>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2" t="s">
        <v>32</v>
      </c>
      <c r="P50" s="12" t="s">
        <v>32</v>
      </c>
      <c r="Q50" s="12" t="s">
        <v>32</v>
      </c>
      <c r="R50" s="60" t="s">
        <v>56</v>
      </c>
      <c r="S50" s="22" t="s">
        <v>22</v>
      </c>
      <c r="T50" s="28">
        <v>2454.1</v>
      </c>
      <c r="U50" s="28">
        <v>10479.502</v>
      </c>
      <c r="V50" s="28">
        <v>2832.8</v>
      </c>
      <c r="W50" s="28">
        <v>2961.4</v>
      </c>
      <c r="X50" s="28">
        <v>0</v>
      </c>
      <c r="Y50" s="28">
        <f t="shared" si="1"/>
        <v>18727.802000000003</v>
      </c>
      <c r="Z50" s="26">
        <v>2022</v>
      </c>
      <c r="IG50" s="7"/>
      <c r="IH50" s="7"/>
      <c r="II50" s="7"/>
    </row>
    <row r="51" spans="1:243" s="6" customFormat="1" ht="42.75" customHeight="1">
      <c r="A51" s="9">
        <v>6</v>
      </c>
      <c r="B51" s="9">
        <v>0</v>
      </c>
      <c r="C51" s="9">
        <v>1</v>
      </c>
      <c r="D51" s="9">
        <v>0</v>
      </c>
      <c r="E51" s="9">
        <v>4</v>
      </c>
      <c r="F51" s="9">
        <v>0</v>
      </c>
      <c r="G51" s="9">
        <v>9</v>
      </c>
      <c r="H51" s="9">
        <v>0</v>
      </c>
      <c r="I51" s="9">
        <v>3</v>
      </c>
      <c r="J51" s="9">
        <v>2</v>
      </c>
      <c r="K51" s="9">
        <v>0</v>
      </c>
      <c r="L51" s="9">
        <v>1</v>
      </c>
      <c r="M51" s="9">
        <v>0</v>
      </c>
      <c r="N51" s="9">
        <v>0</v>
      </c>
      <c r="O51" s="12" t="s">
        <v>32</v>
      </c>
      <c r="P51" s="12" t="s">
        <v>32</v>
      </c>
      <c r="Q51" s="12" t="s">
        <v>32</v>
      </c>
      <c r="R51" s="52" t="s">
        <v>57</v>
      </c>
      <c r="S51" s="22" t="s">
        <v>22</v>
      </c>
      <c r="T51" s="28">
        <v>2385.2</v>
      </c>
      <c r="U51" s="28">
        <v>2637.4</v>
      </c>
      <c r="V51" s="28">
        <v>2747.9</v>
      </c>
      <c r="W51" s="28">
        <v>2866.1</v>
      </c>
      <c r="X51" s="28">
        <v>0</v>
      </c>
      <c r="Y51" s="28">
        <f t="shared" si="1"/>
        <v>10636.6</v>
      </c>
      <c r="Z51" s="26">
        <f t="shared" si="0"/>
        <v>2022</v>
      </c>
      <c r="IG51" s="7"/>
      <c r="IH51" s="7"/>
      <c r="II51" s="7"/>
    </row>
    <row r="52" spans="1:243" s="6" customFormat="1" ht="82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  <c r="P52" s="12"/>
      <c r="Q52" s="12"/>
      <c r="R52" s="50" t="s">
        <v>40</v>
      </c>
      <c r="S52" s="22" t="s">
        <v>26</v>
      </c>
      <c r="T52" s="24">
        <f aca="true" t="shared" si="2" ref="T52:Y52">50.4/200*100</f>
        <v>25.2</v>
      </c>
      <c r="U52" s="24">
        <f t="shared" si="2"/>
        <v>25.2</v>
      </c>
      <c r="V52" s="24">
        <f t="shared" si="2"/>
        <v>25.2</v>
      </c>
      <c r="W52" s="24">
        <f t="shared" si="2"/>
        <v>25.2</v>
      </c>
      <c r="X52" s="24">
        <f t="shared" si="2"/>
        <v>25.2</v>
      </c>
      <c r="Y52" s="24">
        <f t="shared" si="2"/>
        <v>25.2</v>
      </c>
      <c r="Z52" s="26">
        <f t="shared" si="0"/>
        <v>2022</v>
      </c>
      <c r="IG52" s="7"/>
      <c r="IH52" s="7"/>
      <c r="II52" s="7"/>
    </row>
    <row r="53" spans="1:243" s="6" customFormat="1" ht="54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2"/>
      <c r="P53" s="12"/>
      <c r="Q53" s="12"/>
      <c r="R53" s="51" t="s">
        <v>74</v>
      </c>
      <c r="S53" s="22" t="s">
        <v>30</v>
      </c>
      <c r="T53" s="27">
        <v>4</v>
      </c>
      <c r="U53" s="27">
        <v>4</v>
      </c>
      <c r="V53" s="45">
        <v>3</v>
      </c>
      <c r="W53" s="27">
        <v>3</v>
      </c>
      <c r="X53" s="27">
        <v>2</v>
      </c>
      <c r="Y53" s="27">
        <v>2</v>
      </c>
      <c r="Z53" s="26">
        <f t="shared" si="0"/>
        <v>2022</v>
      </c>
      <c r="IG53" s="7"/>
      <c r="IH53" s="7"/>
      <c r="II53" s="7"/>
    </row>
    <row r="54" spans="1:243" s="6" customFormat="1" ht="53.25" customHeight="1">
      <c r="A54" s="9">
        <v>6</v>
      </c>
      <c r="B54" s="9">
        <v>0</v>
      </c>
      <c r="C54" s="9">
        <v>1</v>
      </c>
      <c r="D54" s="9">
        <v>0</v>
      </c>
      <c r="E54" s="9">
        <v>4</v>
      </c>
      <c r="F54" s="9">
        <v>0</v>
      </c>
      <c r="G54" s="9">
        <v>9</v>
      </c>
      <c r="H54" s="9">
        <v>0</v>
      </c>
      <c r="I54" s="9">
        <v>3</v>
      </c>
      <c r="J54" s="9">
        <v>2</v>
      </c>
      <c r="K54" s="9">
        <v>0</v>
      </c>
      <c r="L54" s="9">
        <v>1</v>
      </c>
      <c r="M54" s="9">
        <v>1</v>
      </c>
      <c r="N54" s="9">
        <v>0</v>
      </c>
      <c r="O54" s="12" t="s">
        <v>64</v>
      </c>
      <c r="P54" s="12" t="s">
        <v>65</v>
      </c>
      <c r="Q54" s="14" t="s">
        <v>32</v>
      </c>
      <c r="R54" s="46" t="s">
        <v>79</v>
      </c>
      <c r="S54" s="38" t="s">
        <v>22</v>
      </c>
      <c r="T54" s="28">
        <v>0</v>
      </c>
      <c r="U54" s="28">
        <v>2637.4</v>
      </c>
      <c r="V54" s="28">
        <v>2747.9</v>
      </c>
      <c r="W54" s="28">
        <v>2866.1</v>
      </c>
      <c r="X54" s="28">
        <v>0</v>
      </c>
      <c r="Y54" s="28">
        <f>SUM(T54:X54)</f>
        <v>8251.4</v>
      </c>
      <c r="Z54" s="26">
        <f t="shared" si="0"/>
        <v>2022</v>
      </c>
      <c r="IG54" s="7"/>
      <c r="IH54" s="7"/>
      <c r="II54" s="7"/>
    </row>
    <row r="55" spans="1:243" s="6" customFormat="1" ht="53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2"/>
      <c r="P55" s="12"/>
      <c r="Q55" s="14"/>
      <c r="R55" s="46" t="s">
        <v>54</v>
      </c>
      <c r="S55" s="38" t="s">
        <v>53</v>
      </c>
      <c r="T55" s="31">
        <v>50.4</v>
      </c>
      <c r="U55" s="31">
        <v>50.4</v>
      </c>
      <c r="V55" s="31">
        <v>50.4</v>
      </c>
      <c r="W55" s="31">
        <v>50.4</v>
      </c>
      <c r="X55" s="31">
        <v>50.4</v>
      </c>
      <c r="Y55" s="31">
        <v>50.4</v>
      </c>
      <c r="Z55" s="26">
        <f t="shared" si="0"/>
        <v>2022</v>
      </c>
      <c r="IG55" s="7"/>
      <c r="IH55" s="7"/>
      <c r="II55" s="7"/>
    </row>
    <row r="56" spans="1:243" s="6" customFormat="1" ht="4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2"/>
      <c r="P56" s="12"/>
      <c r="Q56" s="14"/>
      <c r="R56" s="49" t="s">
        <v>41</v>
      </c>
      <c r="S56" s="38" t="s">
        <v>42</v>
      </c>
      <c r="T56" s="24" t="s">
        <v>43</v>
      </c>
      <c r="U56" s="24" t="s">
        <v>43</v>
      </c>
      <c r="V56" s="45" t="s">
        <v>47</v>
      </c>
      <c r="W56" s="24" t="s">
        <v>43</v>
      </c>
      <c r="X56" s="24" t="s">
        <v>43</v>
      </c>
      <c r="Y56" s="24" t="s">
        <v>43</v>
      </c>
      <c r="Z56" s="26">
        <f t="shared" si="0"/>
        <v>2022</v>
      </c>
      <c r="IG56" s="7"/>
      <c r="IH56" s="7"/>
      <c r="II56" s="7"/>
    </row>
    <row r="57" spans="1:26" ht="38.25">
      <c r="A57" s="9">
        <v>6</v>
      </c>
      <c r="B57" s="9">
        <v>0</v>
      </c>
      <c r="C57" s="9">
        <v>1</v>
      </c>
      <c r="D57" s="9">
        <v>0</v>
      </c>
      <c r="E57" s="9">
        <v>4</v>
      </c>
      <c r="F57" s="9">
        <v>0</v>
      </c>
      <c r="G57" s="9">
        <v>9</v>
      </c>
      <c r="H57" s="9">
        <v>0</v>
      </c>
      <c r="I57" s="9">
        <v>3</v>
      </c>
      <c r="J57" s="9">
        <v>2</v>
      </c>
      <c r="K57" s="9">
        <v>0</v>
      </c>
      <c r="L57" s="9">
        <v>2</v>
      </c>
      <c r="M57" s="9">
        <v>0</v>
      </c>
      <c r="N57" s="9">
        <v>0</v>
      </c>
      <c r="O57" s="12" t="s">
        <v>32</v>
      </c>
      <c r="P57" s="12" t="s">
        <v>32</v>
      </c>
      <c r="Q57" s="14" t="s">
        <v>32</v>
      </c>
      <c r="R57" s="46" t="s">
        <v>44</v>
      </c>
      <c r="S57" s="38" t="s">
        <v>22</v>
      </c>
      <c r="T57" s="32">
        <f>T60</f>
        <v>68.9</v>
      </c>
      <c r="U57" s="32">
        <v>7842.102</v>
      </c>
      <c r="V57" s="32">
        <v>84.9</v>
      </c>
      <c r="W57" s="32">
        <v>95.3</v>
      </c>
      <c r="X57" s="32">
        <v>109.7</v>
      </c>
      <c r="Y57" s="32">
        <f>SUM(T57:X57)</f>
        <v>8200.902</v>
      </c>
      <c r="Z57" s="26">
        <f>Z56</f>
        <v>2022</v>
      </c>
    </row>
    <row r="58" spans="1:26" ht="38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2"/>
      <c r="P58" s="12"/>
      <c r="Q58" s="14"/>
      <c r="R58" s="46" t="s">
        <v>67</v>
      </c>
      <c r="S58" s="38" t="s">
        <v>26</v>
      </c>
      <c r="T58" s="24">
        <v>100</v>
      </c>
      <c r="U58" s="24">
        <v>100</v>
      </c>
      <c r="V58" s="45">
        <v>100</v>
      </c>
      <c r="W58" s="24">
        <v>100</v>
      </c>
      <c r="X58" s="24">
        <v>100</v>
      </c>
      <c r="Y58" s="24">
        <v>100</v>
      </c>
      <c r="Z58" s="26">
        <f t="shared" si="0"/>
        <v>2022</v>
      </c>
    </row>
    <row r="59" spans="1:26" ht="38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2"/>
      <c r="P59" s="12"/>
      <c r="Q59" s="12"/>
      <c r="R59" s="48" t="s">
        <v>75</v>
      </c>
      <c r="S59" s="22" t="s">
        <v>30</v>
      </c>
      <c r="T59" s="27">
        <v>4</v>
      </c>
      <c r="U59" s="27">
        <v>4</v>
      </c>
      <c r="V59" s="45">
        <v>3</v>
      </c>
      <c r="W59" s="27">
        <v>2</v>
      </c>
      <c r="X59" s="27">
        <v>1</v>
      </c>
      <c r="Y59" s="27">
        <v>1</v>
      </c>
      <c r="Z59" s="26">
        <f t="shared" si="0"/>
        <v>2022</v>
      </c>
    </row>
    <row r="60" spans="1:26" ht="51">
      <c r="A60" s="9">
        <v>6</v>
      </c>
      <c r="B60" s="9">
        <v>0</v>
      </c>
      <c r="C60" s="9">
        <v>1</v>
      </c>
      <c r="D60" s="9">
        <v>0</v>
      </c>
      <c r="E60" s="9">
        <v>4</v>
      </c>
      <c r="F60" s="9">
        <v>0</v>
      </c>
      <c r="G60" s="9">
        <v>9</v>
      </c>
      <c r="H60" s="9">
        <v>0</v>
      </c>
      <c r="I60" s="9">
        <v>3</v>
      </c>
      <c r="J60" s="9">
        <v>2</v>
      </c>
      <c r="K60" s="9">
        <v>0</v>
      </c>
      <c r="L60" s="9">
        <v>2</v>
      </c>
      <c r="M60" s="9">
        <v>2</v>
      </c>
      <c r="N60" s="9">
        <v>0</v>
      </c>
      <c r="O60" s="12" t="s">
        <v>32</v>
      </c>
      <c r="P60" s="12" t="s">
        <v>66</v>
      </c>
      <c r="Q60" s="17" t="s">
        <v>32</v>
      </c>
      <c r="R60" s="61" t="s">
        <v>45</v>
      </c>
      <c r="S60" s="33" t="s">
        <v>22</v>
      </c>
      <c r="T60" s="32">
        <v>68.9</v>
      </c>
      <c r="U60" s="32">
        <v>86.1</v>
      </c>
      <c r="V60" s="32">
        <v>84.9</v>
      </c>
      <c r="W60" s="32">
        <v>95.3</v>
      </c>
      <c r="X60" s="32">
        <v>0</v>
      </c>
      <c r="Y60" s="32">
        <f>SUM(T60:X60)</f>
        <v>335.2</v>
      </c>
      <c r="Z60" s="26">
        <f t="shared" si="0"/>
        <v>2022</v>
      </c>
    </row>
    <row r="61" spans="1:26" ht="5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2"/>
      <c r="P61" s="14"/>
      <c r="Q61" s="19"/>
      <c r="R61" s="46" t="s">
        <v>55</v>
      </c>
      <c r="S61" s="35" t="s">
        <v>53</v>
      </c>
      <c r="T61" s="39">
        <v>3.1943</v>
      </c>
      <c r="U61" s="24">
        <f>T61</f>
        <v>3.1943</v>
      </c>
      <c r="V61" s="24">
        <f>U61</f>
        <v>3.1943</v>
      </c>
      <c r="W61" s="24">
        <f>V61</f>
        <v>3.1943</v>
      </c>
      <c r="X61" s="24">
        <f>W61</f>
        <v>3.1943</v>
      </c>
      <c r="Y61" s="24">
        <f>X61</f>
        <v>3.1943</v>
      </c>
      <c r="Z61" s="26">
        <f t="shared" si="0"/>
        <v>2022</v>
      </c>
    </row>
    <row r="62" spans="1:26" ht="4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2"/>
      <c r="P62" s="12"/>
      <c r="Q62" s="18"/>
      <c r="R62" s="47" t="s">
        <v>46</v>
      </c>
      <c r="S62" s="40" t="s">
        <v>42</v>
      </c>
      <c r="T62" s="24" t="s">
        <v>43</v>
      </c>
      <c r="U62" s="24" t="s">
        <v>43</v>
      </c>
      <c r="V62" s="24" t="s">
        <v>43</v>
      </c>
      <c r="W62" s="24" t="s">
        <v>43</v>
      </c>
      <c r="X62" s="24" t="s">
        <v>43</v>
      </c>
      <c r="Y62" s="24" t="s">
        <v>43</v>
      </c>
      <c r="Z62" s="26">
        <v>2022</v>
      </c>
    </row>
    <row r="63" ht="12.75">
      <c r="Z63" s="21" t="s">
        <v>71</v>
      </c>
    </row>
  </sheetData>
  <sheetProtection selectLockedCells="1" selectUnlockedCells="1"/>
  <mergeCells count="28">
    <mergeCell ref="S4:Z4"/>
    <mergeCell ref="S5:Z5"/>
    <mergeCell ref="S2:Z2"/>
    <mergeCell ref="S3:Z3"/>
    <mergeCell ref="A14:Z14"/>
    <mergeCell ref="A16:Z16"/>
    <mergeCell ref="S6:Z6"/>
    <mergeCell ref="S7:Z7"/>
    <mergeCell ref="S8:Z8"/>
    <mergeCell ref="S9:Z9"/>
    <mergeCell ref="A17:Z17"/>
    <mergeCell ref="A23:Z23"/>
    <mergeCell ref="A25:Q25"/>
    <mergeCell ref="R25:R26"/>
    <mergeCell ref="S25:S26"/>
    <mergeCell ref="F26:G26"/>
    <mergeCell ref="T25:X25"/>
    <mergeCell ref="Y25:Z25"/>
    <mergeCell ref="A11:Z11"/>
    <mergeCell ref="A12:Z12"/>
    <mergeCell ref="D26:E26"/>
    <mergeCell ref="A18:Z18"/>
    <mergeCell ref="A19:Z19"/>
    <mergeCell ref="A20:Z20"/>
    <mergeCell ref="A26:C26"/>
    <mergeCell ref="H26:Q26"/>
    <mergeCell ref="A21:Z21"/>
    <mergeCell ref="A24:Z24"/>
  </mergeCells>
  <printOptions/>
  <pageMargins left="0" right="0" top="0" bottom="0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2019-01-31T06:02:20Z</cp:lastPrinted>
  <dcterms:created xsi:type="dcterms:W3CDTF">2017-11-22T12:48:15Z</dcterms:created>
  <dcterms:modified xsi:type="dcterms:W3CDTF">2019-11-22T13:22:58Z</dcterms:modified>
  <cp:category/>
  <cp:version/>
  <cp:contentType/>
  <cp:contentStatus/>
</cp:coreProperties>
</file>