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kommunal\ПРОГРАММА\"/>
    </mc:Choice>
  </mc:AlternateContent>
  <bookViews>
    <workbookView xWindow="0" yWindow="0" windowWidth="28800" windowHeight="12330" tabRatio="500"/>
  </bookViews>
  <sheets>
    <sheet name="Приложение 1" sheetId="1" r:id="rId1"/>
  </sheets>
  <definedNames>
    <definedName name="Excel_BuiltIn_Print_Area" localSheetId="0">'Приложение 1'!$A$2:$Z$87</definedName>
    <definedName name="Excel_BuiltIn_Print_Titles" localSheetId="0">'Приложение 1'!$A$15:$IF$17</definedName>
    <definedName name="_xlnm.Print_Titles" localSheetId="0">'Приложение 1'!$15:$17</definedName>
    <definedName name="_xlnm.Print_Area" localSheetId="0">'Приложение 1'!$A$2:$Z$87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V26" i="1" l="1"/>
  <c r="W26" i="1"/>
  <c r="X26" i="1"/>
  <c r="T26" i="1"/>
  <c r="Y28" i="1" l="1"/>
  <c r="Y41" i="1" l="1"/>
  <c r="Y49" i="1" l="1"/>
  <c r="Y47" i="1"/>
  <c r="T39" i="1"/>
  <c r="Y68" i="1" l="1"/>
  <c r="Y66" i="1"/>
  <c r="Y64" i="1"/>
  <c r="U62" i="1" l="1"/>
  <c r="V62" i="1"/>
  <c r="W62" i="1"/>
  <c r="X62" i="1"/>
  <c r="T62" i="1"/>
  <c r="Y62" i="1" s="1"/>
  <c r="U33" i="1" l="1"/>
  <c r="U26" i="1" s="1"/>
  <c r="V33" i="1"/>
  <c r="W33" i="1"/>
  <c r="X33" i="1"/>
  <c r="X54" i="1" l="1"/>
  <c r="W54" i="1"/>
  <c r="V54" i="1"/>
  <c r="U54" i="1"/>
  <c r="T43" i="1" l="1"/>
  <c r="Y43" i="1" s="1"/>
  <c r="T35" i="1" l="1"/>
  <c r="U27" i="1" l="1"/>
  <c r="V27" i="1"/>
  <c r="W27" i="1"/>
  <c r="X27" i="1"/>
  <c r="T47" i="1"/>
  <c r="T31" i="1"/>
  <c r="T27" i="1" s="1"/>
  <c r="T56" i="1" l="1"/>
  <c r="U56" i="1"/>
  <c r="V56" i="1"/>
  <c r="W56" i="1"/>
  <c r="X56" i="1"/>
  <c r="Y56" i="1" l="1"/>
  <c r="T37" i="1"/>
  <c r="T33" i="1" s="1"/>
  <c r="Y33" i="1" s="1"/>
  <c r="T54" i="1" l="1"/>
  <c r="Y54" i="1" s="1"/>
  <c r="T52" i="1"/>
  <c r="X52" i="1"/>
  <c r="W52" i="1"/>
  <c r="W50" i="1" s="1"/>
  <c r="W19" i="1" l="1"/>
  <c r="T50" i="1"/>
  <c r="X50" i="1"/>
  <c r="V52" i="1"/>
  <c r="U52" i="1"/>
  <c r="Y52" i="1" s="1"/>
  <c r="T19" i="1" l="1"/>
  <c r="X19" i="1"/>
  <c r="Y58" i="1"/>
  <c r="Y45" i="1" l="1"/>
  <c r="Y39" i="1"/>
  <c r="Y31" i="1"/>
  <c r="Y37" i="1"/>
  <c r="Y35" i="1"/>
  <c r="Y29" i="1"/>
  <c r="V50" i="1" l="1"/>
  <c r="U50" i="1"/>
  <c r="U19" i="1" l="1"/>
  <c r="Y26" i="1"/>
  <c r="Y50" i="1"/>
  <c r="V19" i="1"/>
  <c r="Y27" i="1"/>
  <c r="Y19" i="1" l="1"/>
</calcChain>
</file>

<file path=xl/sharedStrings.xml><?xml version="1.0" encoding="utf-8"?>
<sst xmlns="http://schemas.openxmlformats.org/spreadsheetml/2006/main" count="183" uniqueCount="97">
  <si>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</si>
  <si>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</si>
  <si>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</si>
  <si>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</si>
  <si>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</si>
  <si>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</si>
  <si>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</si>
  <si>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</si>
  <si>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</si>
  <si>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</si>
  <si>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</si>
  <si>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</si>
  <si>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</si>
  <si>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</si>
  <si>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</si>
  <si>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</si>
  <si>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</si>
  <si>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</si>
  <si>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</si>
  <si>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</si>
  <si>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</si>
  <si>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r>
      <rPr>
        <b/>
        <sz val="12"/>
        <color rgb="FF000000"/>
        <rFont val="Times New Roman"/>
        <family val="1"/>
        <charset val="204"/>
      </rPr>
      <t xml:space="preserve">Показатель 1 </t>
    </r>
    <r>
      <rPr>
        <sz val="12"/>
        <color rgb="FF000000"/>
        <rFont val="Times New Roman"/>
        <family val="1"/>
        <charset val="204"/>
      </rPr>
      <t>«Протяженность газопроводов»</t>
    </r>
  </si>
  <si>
    <t>км.</t>
  </si>
  <si>
    <t>да-1/нет-0</t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</si>
  <si>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газифицированных населенных пунктов»</t>
    </r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</si>
  <si>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</si>
  <si>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t>ед</t>
  </si>
  <si>
    <t>2026 год</t>
  </si>
  <si>
    <r>
      <rPr>
        <b/>
        <sz val="12"/>
        <rFont val="Times New Roman"/>
        <family val="1"/>
        <charset val="204"/>
      </rPr>
      <t xml:space="preserve">Подпрограмма 1 </t>
    </r>
    <r>
      <rPr>
        <sz val="12"/>
        <rFont val="Times New Roman"/>
        <family val="1"/>
        <charset val="204"/>
      </rPr>
      <t xml:space="preserve">«Улучшение состояния объектов жилищного фонда и коммунальной инфраструктуры Конаковского муниципального округа» </t>
    </r>
  </si>
  <si>
    <r>
      <t xml:space="preserve">Задача 1 </t>
    </r>
    <r>
      <rPr>
        <sz val="12"/>
        <rFont val="Times New Roman"/>
        <family val="1"/>
        <charset val="204"/>
      </rPr>
      <t xml:space="preserve">«Повышение уровня газификации населенных пунктов Конаковского муниципального округа» </t>
    </r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</si>
  <si>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</si>
  <si>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Главный администратор (администратор) муниципальной программы - Администрация Конаковского муниципального округа Тверской области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</si>
  <si>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</si>
  <si>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</si>
  <si>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</si>
  <si>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rPr>
        <b/>
        <sz val="12"/>
        <color theme="1"/>
        <rFont val="Times New Roman"/>
        <family val="1"/>
        <charset val="204"/>
      </rPr>
      <t xml:space="preserve">Мероприятие 1.002 </t>
    </r>
    <r>
      <rPr>
        <sz val="12"/>
        <color theme="1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 за счет средств областного бюджета»</t>
    </r>
  </si>
  <si>
    <r>
      <t>Мероприятие 1.003</t>
    </r>
    <r>
      <rPr>
        <sz val="12"/>
        <rFont val="Times New Roman"/>
        <family val="1"/>
        <charset val="204"/>
      </rPr>
      <t xml:space="preserve"> «Выполнение работ по объектам газоснабжения в населенных пунктах Конаковского муниципального округа»</t>
    </r>
  </si>
  <si>
    <r>
      <rPr>
        <b/>
        <sz val="12"/>
        <color theme="1"/>
        <rFont val="Times New Roman"/>
        <family val="1"/>
        <charset val="204"/>
      </rPr>
      <t xml:space="preserve">Мероприятие 1.004 </t>
    </r>
    <r>
      <rPr>
        <sz val="12"/>
        <color theme="1"/>
        <rFont val="Times New Roman"/>
        <family val="1"/>
        <charset val="204"/>
      </rPr>
      <t>«Техническое обслуживание газового оборудования и сети газораспределения»</t>
    </r>
  </si>
  <si>
    <r>
      <t xml:space="preserve">Задача 2 </t>
    </r>
    <r>
      <rPr>
        <sz val="12"/>
        <rFont val="Times New Roman"/>
        <family val="1"/>
        <charset val="204"/>
      </rPr>
      <t>«Повышение надежности инженерной инфраструктуры Конаковского муниципального округа»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</si>
  <si>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</si>
  <si>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«Отсутствие у муниципальных унитарных предсприятий просроченной кредиторской задолженности»</t>
    </r>
  </si>
  <si>
    <r>
      <t xml:space="preserve">Мероприятие 2.003 </t>
    </r>
    <r>
      <rPr>
        <sz val="12"/>
        <rFont val="Times New Roman"/>
        <family val="1"/>
        <charset val="204"/>
      </rPr>
      <t>«Проведение капитального ремонта объектов теплоэнергетических комплексов за счет средств областного бюджета»</t>
    </r>
  </si>
  <si>
    <r>
      <t xml:space="preserve">Задача 3 </t>
    </r>
    <r>
      <rPr>
        <sz val="12"/>
        <rFont val="Times New Roman"/>
        <family val="1"/>
        <charset val="204"/>
      </rPr>
      <t>«Обеспечение содержания и ремонта муниципального 
жилищного фонда»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</si>
  <si>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помещений, на которых выполнены работы»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</si>
  <si>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</si>
  <si>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</si>
  <si>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Задача 4 </t>
    </r>
    <r>
      <rPr>
        <sz val="12"/>
        <rFont val="Times New Roman"/>
        <family val="1"/>
        <charset val="204"/>
      </rPr>
      <t>«Обеспечение жильем отдельных категорий граждан»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</si>
  <si>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</si>
  <si>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r>
      <t xml:space="preserve">Мероприятие 3.003 </t>
    </r>
    <r>
      <rPr>
        <sz val="12"/>
        <rFont val="Times New Roman"/>
        <family val="1"/>
        <charset val="204"/>
      </rPr>
      <t>«Ремонт жилых помещений, находящихся в собственности Конаковского муниципального округа»</t>
    </r>
  </si>
  <si>
    <r>
      <t xml:space="preserve">Мероприятие 4.003 </t>
    </r>
    <r>
      <rPr>
        <sz val="12"/>
        <rFont val="Times New Roman"/>
        <family val="1"/>
        <charset val="204"/>
      </rPr>
      <t>«Обеспечение жилье переселенцев из аварийного жилищного фонда»</t>
    </r>
  </si>
  <si>
    <t>2027 год</t>
  </si>
  <si>
    <t>2028 год</t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</si>
  <si>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жилье детей-сирот»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</si>
  <si>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специализированного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</si>
  <si>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</si>
  <si>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взамен изымаемых»</t>
    </r>
  </si>
  <si>
    <r>
      <t xml:space="preserve">Показатель 1 </t>
    </r>
    <r>
      <rPr>
        <sz val="12"/>
        <rFont val="Times New Roman"/>
        <family val="1"/>
        <charset val="204"/>
      </rPr>
      <t>«Доля объектов, на которых выполнены работы»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</si>
  <si>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</si>
  <si>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</si>
  <si>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</si>
  <si>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</si>
  <si>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</si>
  <si>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</si>
  <si>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Задача 1 </t>
    </r>
    <r>
      <rPr>
        <sz val="12"/>
        <rFont val="Times New Roman"/>
        <family val="1"/>
        <charset val="204"/>
      </rPr>
      <t xml:space="preserve">«Руководство и управление в сфере установленных функций» 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</si>
  <si>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</si>
  <si>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</si>
  <si>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</si>
  <si>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</si>
  <si>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Мероприятие 1.003 </t>
    </r>
    <r>
      <rPr>
        <sz val="12"/>
        <rFont val="Times New Roman"/>
        <family val="1"/>
        <charset val="204"/>
      </rPr>
      <t>«Обеспечение расходов на содержание муниципальных казенных учереждений»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</si>
  <si>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расходов на содержание муниципальных казенных учереждений»</t>
    </r>
  </si>
  <si>
    <r>
      <t xml:space="preserve">Мероприятие 2.005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</si>
  <si>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</si>
  <si>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2.007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</si>
  <si>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</si>
  <si>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сетей»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</si>
  <si>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</si>
  <si>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</si>
  <si>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</si>
  <si>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</si>
  <si>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</si>
  <si>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t>Программа «Комплексное развитие систем коммунальной инфраструктуры Конаковского муниципального округа Тверской области»</t>
  </si>
  <si>
    <r>
      <rPr>
        <b/>
        <sz val="12"/>
        <color theme="1"/>
        <rFont val="Times New Roman"/>
        <family val="1"/>
        <charset val="204"/>
      </rPr>
      <t xml:space="preserve">Мероприятие 1.001 </t>
    </r>
    <r>
      <rPr>
        <sz val="12"/>
        <color theme="1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</si>
  <si>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t xml:space="preserve">Мероприятие 2.001 </t>
    </r>
    <r>
      <rPr>
        <sz val="12"/>
        <rFont val="Times New Roman"/>
        <family val="1"/>
        <charset val="204"/>
      </rPr>
      <t>«Мероприятия по поддержке муниципальных унитарных предприятий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</si>
  <si>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теплоэнергетических комплексов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</si>
  <si>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</si>
  <si>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</si>
  <si>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</si>
  <si>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</si>
  <si>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</si>
  <si>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</si>
  <si>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</si>
  <si>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</si>
  <si>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>Мероприятие 1.002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</si>
  <si>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t>Приложение к муниципальной программе</t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</si>
  <si>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</si>
  <si>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t>Администраторы и ответственные исполнители муниципальной программы: 1. Отдел жилищно-коммунального хозяйства МКУ "ОЕЗ"</t>
  </si>
  <si>
    <r>
      <t xml:space="preserve">Административное мероприятие 4.001 </t>
    </r>
    <r>
      <rPr>
        <sz val="12"/>
        <rFont val="Times New Roman"/>
        <family val="1"/>
        <charset val="204"/>
      </rPr>
      <t>«Подтверждение статуса малоимущих многодетных семей»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</si>
</sst>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</numFmts>
  <fonts count="2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9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165" fontId="14" fillId="2" borderId="1" xfId="1" applyNumberFormat="1" applyFont="1" applyFill="1" applyBorder="1" applyAlignment="1" applyProtection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wrapText="1"/>
    </xf>
    <xf numFmtId="166" fontId="14" fillId="2" borderId="1" xfId="1" applyNumberFormat="1" applyFont="1" applyFill="1" applyBorder="1" applyAlignment="1" applyProtection="1">
      <alignment horizontal="right" wrapText="1"/>
    </xf>
    <xf numFmtId="1" fontId="2" fillId="2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66" fontId="14" fillId="3" borderId="1" xfId="1" applyNumberFormat="1" applyFont="1" applyFill="1" applyBorder="1" applyAlignment="1" applyProtection="1">
      <alignment horizontal="center" wrapText="1"/>
    </xf>
    <xf numFmtId="165" fontId="14" fillId="3" borderId="1" xfId="1" applyNumberFormat="1" applyFont="1" applyFill="1" applyBorder="1" applyAlignment="1" applyProtection="1">
      <alignment horizontal="center" wrapText="1"/>
    </xf>
    <xf numFmtId="166" fontId="14" fillId="3" borderId="1" xfId="1" applyNumberFormat="1" applyFont="1" applyFill="1" applyBorder="1" applyAlignment="1" applyProtection="1">
      <alignment horizontal="right" wrapText="1"/>
    </xf>
    <xf numFmtId="0" fontId="4" fillId="2" borderId="0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wrapText="1"/>
    </xf>
    <xf numFmtId="0" fontId="4" fillId="3" borderId="0" xfId="0" applyFont="1" applyFill="1"/>
    <xf numFmtId="0" fontId="16" fillId="3" borderId="1" xfId="0" applyFont="1" applyFill="1" applyBorder="1" applyAlignment="1">
      <alignment horizontal="justify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165" fontId="14" fillId="2" borderId="1" xfId="1" applyNumberFormat="1" applyFont="1" applyFill="1" applyBorder="1" applyAlignment="1" applyProtection="1">
      <alignment horizontal="right" wrapText="1"/>
    </xf>
    <xf numFmtId="0" fontId="4" fillId="2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right" vertical="center" wrapText="1"/>
    </xf>
    <xf numFmtId="165" fontId="19" fillId="3" borderId="1" xfId="1" applyNumberFormat="1" applyFont="1" applyFill="1" applyBorder="1" applyAlignment="1" applyProtection="1">
      <alignment horizontal="center" vertical="center" wrapText="1"/>
    </xf>
    <xf numFmtId="166" fontId="14" fillId="3" borderId="1" xfId="1" applyNumberFormat="1" applyFont="1" applyFill="1" applyBorder="1" applyAlignment="1" applyProtection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right" vertical="center" wrapText="1"/>
    </xf>
    <xf numFmtId="167" fontId="14" fillId="3" borderId="1" xfId="1" applyNumberFormat="1" applyFont="1" applyFill="1" applyBorder="1" applyAlignment="1" applyProtection="1">
      <alignment horizontal="right" vertical="center"/>
    </xf>
    <xf numFmtId="165" fontId="14" fillId="3" borderId="1" xfId="1" applyNumberFormat="1" applyFont="1" applyFill="1" applyBorder="1" applyAlignment="1" applyProtection="1">
      <alignment horizontal="right" vertical="center" wrapText="1"/>
    </xf>
    <xf numFmtId="166" fontId="14" fillId="3" borderId="1" xfId="1" applyNumberFormat="1" applyFont="1" applyFill="1" applyBorder="1" applyAlignment="1" applyProtection="1">
      <alignment horizontal="right" vertical="center" wrapText="1"/>
    </xf>
    <xf numFmtId="165" fontId="19" fillId="2" borderId="1" xfId="1" applyNumberFormat="1" applyFont="1" applyFill="1" applyBorder="1" applyAlignment="1" applyProtection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center" vertical="center"/>
    </xf>
    <xf numFmtId="164" fontId="14" fillId="3" borderId="1" xfId="1" applyNumberFormat="1" applyFont="1" applyFill="1" applyBorder="1" applyAlignment="1" applyProtection="1">
      <alignment horizontal="center" vertical="center" wrapText="1"/>
    </xf>
    <xf numFmtId="164" fontId="14" fillId="2" borderId="1" xfId="1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topLeftCell="A11" zoomScaleNormal="100" workbookViewId="0">
      <selection activeCell="Z69" sqref="A5:Z69"/>
    </sheetView>
  </sheetViews>
  <sheetFormatPr defaultColWidth="9.140625" defaultRowHeight="15.75" x14ac:dyDescent="0.25"/>
  <cols>
    <col min="1" max="1" width="3.42578125" style="1" customWidth="1"/>
    <col min="2" max="2" width="2.5703125" style="1" customWidth="1"/>
    <col min="3" max="3" width="2.42578125" style="1" customWidth="1"/>
    <col min="4" max="4" width="2.7109375" style="1" customWidth="1"/>
    <col min="5" max="17" width="3.140625" style="1" customWidth="1"/>
    <col min="18" max="18" width="95.140625" style="2" customWidth="1"/>
    <col min="19" max="19" width="10.5703125" style="1" customWidth="1"/>
    <col min="20" max="20" width="14.7109375" style="3" customWidth="1"/>
    <col min="21" max="21" width="16.28515625" style="3" customWidth="1"/>
    <col min="22" max="24" width="12.7109375" style="3" customWidth="1"/>
    <col min="25" max="25" width="16.28515625" style="3" customWidth="1"/>
    <col min="26" max="26" width="11.7109375" style="3" customWidth="1"/>
    <col min="27" max="257" width="9.140625" style="1"/>
  </cols>
  <sheetData>
    <row r="1" spans="1:26" x14ac:dyDescent="0.25">
      <c r="A1" s="1" t="s">
        <v>0</v>
      </c>
    </row>
    <row r="2" spans="1:26" ht="38.25" hidden="1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  <c r="S2" s="86" t="s">
        <v>60</v>
      </c>
      <c r="T2" s="86"/>
      <c r="U2" s="86"/>
      <c r="V2" s="86"/>
      <c r="W2" s="86"/>
      <c r="X2" s="86"/>
      <c r="Y2" s="86"/>
      <c r="Z2" s="86"/>
    </row>
    <row r="3" spans="1:26" ht="18.75" hidden="1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5"/>
      <c r="T3" s="55"/>
      <c r="U3" s="55"/>
      <c r="V3" s="87" t="s">
        <v>61</v>
      </c>
      <c r="W3" s="87"/>
      <c r="X3" s="87"/>
      <c r="Y3" s="87"/>
      <c r="Z3" s="87"/>
    </row>
    <row r="4" spans="1:26" ht="19.5" hidden="1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55"/>
      <c r="T4" s="55"/>
      <c r="U4" s="55"/>
      <c r="V4" s="87" t="s">
        <v>59</v>
      </c>
      <c r="W4" s="87"/>
      <c r="X4" s="87"/>
      <c r="Y4" s="87"/>
      <c r="Z4" s="87"/>
    </row>
    <row r="5" spans="1:26" s="8" customFormat="1" ht="28.5" customHeight="1" x14ac:dyDescent="0.3">
      <c r="A5" s="7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S5" s="6"/>
      <c r="T5" s="87" t="s">
        <v>93</v>
      </c>
      <c r="U5" s="87"/>
      <c r="V5" s="87"/>
      <c r="W5" s="87"/>
      <c r="X5" s="87"/>
      <c r="Y5" s="87"/>
      <c r="Z5" s="87"/>
    </row>
    <row r="6" spans="1:26" s="8" customFormat="1" ht="18.75" x14ac:dyDescent="0.25">
      <c r="A6" s="88" t="s">
        <v>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</row>
    <row r="7" spans="1:26" s="8" customFormat="1" ht="18.75" x14ac:dyDescent="0.25">
      <c r="A7" s="88" t="s">
        <v>30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</row>
    <row r="8" spans="1:26" s="8" customFormat="1" ht="15" x14ac:dyDescent="0.25">
      <c r="A8" s="89" t="s">
        <v>2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</row>
    <row r="9" spans="1:26" s="8" customFormat="1" x14ac:dyDescent="0.25">
      <c r="A9" s="74" t="s">
        <v>31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</row>
    <row r="10" spans="1:26" s="8" customFormat="1" ht="16.5" customHeight="1" x14ac:dyDescent="0.25">
      <c r="A10" s="75" t="s">
        <v>95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s="8" customFormat="1" ht="14.2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53"/>
      <c r="X11" s="53"/>
      <c r="Y11" s="30"/>
      <c r="Z11" s="30"/>
    </row>
    <row r="12" spans="1:26" s="8" customFormat="1" ht="19.5" x14ac:dyDescent="0.35">
      <c r="A12" s="9"/>
      <c r="B12" s="9"/>
      <c r="C12" s="9"/>
      <c r="D12" s="9"/>
      <c r="E12" s="9"/>
      <c r="F12" s="9"/>
      <c r="G12" s="9"/>
      <c r="H12" s="9"/>
      <c r="I12" s="10" t="s">
        <v>3</v>
      </c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2"/>
      <c r="U12" s="12"/>
      <c r="V12" s="12"/>
      <c r="W12" s="12"/>
      <c r="X12" s="12"/>
      <c r="Y12" s="13"/>
      <c r="Z12" s="13"/>
    </row>
    <row r="13" spans="1:26" s="8" customFormat="1" ht="15.75" customHeight="1" x14ac:dyDescent="0.25">
      <c r="A13" s="9"/>
      <c r="B13" s="9"/>
      <c r="C13" s="9"/>
      <c r="D13" s="9"/>
      <c r="E13" s="9"/>
      <c r="F13" s="9"/>
      <c r="G13" s="9"/>
      <c r="H13" s="9"/>
      <c r="I13" s="76" t="s">
        <v>4</v>
      </c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1:26" ht="15.75" customHeight="1" x14ac:dyDescent="0.25">
      <c r="A14" s="4"/>
      <c r="B14" s="4"/>
      <c r="C14" s="4"/>
      <c r="D14" s="4"/>
      <c r="E14" s="4"/>
      <c r="F14" s="4"/>
      <c r="G14" s="4"/>
      <c r="H14" s="4"/>
      <c r="I14" s="76" t="s">
        <v>32</v>
      </c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</row>
    <row r="15" spans="1:26" s="4" customFormat="1" ht="15" customHeight="1" x14ac:dyDescent="0.25">
      <c r="A15" s="77" t="s">
        <v>5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8" t="s">
        <v>6</v>
      </c>
      <c r="S15" s="79" t="s">
        <v>7</v>
      </c>
      <c r="T15" s="80" t="s">
        <v>8</v>
      </c>
      <c r="U15" s="81"/>
      <c r="V15" s="81"/>
      <c r="W15" s="81"/>
      <c r="X15" s="82"/>
      <c r="Y15" s="79" t="s">
        <v>9</v>
      </c>
      <c r="Z15" s="79"/>
    </row>
    <row r="16" spans="1:26" s="4" customFormat="1" ht="23.25" customHeight="1" x14ac:dyDescent="0.25">
      <c r="A16" s="77" t="s">
        <v>10</v>
      </c>
      <c r="B16" s="77"/>
      <c r="C16" s="77"/>
      <c r="D16" s="77" t="s">
        <v>11</v>
      </c>
      <c r="E16" s="77"/>
      <c r="F16" s="77" t="s">
        <v>12</v>
      </c>
      <c r="G16" s="77"/>
      <c r="H16" s="77" t="s">
        <v>13</v>
      </c>
      <c r="I16" s="77"/>
      <c r="J16" s="77"/>
      <c r="K16" s="77"/>
      <c r="L16" s="77"/>
      <c r="M16" s="77"/>
      <c r="N16" s="77"/>
      <c r="O16" s="77"/>
      <c r="P16" s="77"/>
      <c r="Q16" s="77"/>
      <c r="R16" s="78"/>
      <c r="S16" s="79"/>
      <c r="T16" s="83"/>
      <c r="U16" s="84"/>
      <c r="V16" s="84"/>
      <c r="W16" s="84"/>
      <c r="X16" s="85"/>
      <c r="Y16" s="79"/>
      <c r="Z16" s="79"/>
    </row>
    <row r="17" spans="1:26" s="4" customFormat="1" ht="32.25" customHeight="1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8"/>
      <c r="S17" s="79"/>
      <c r="T17" s="16" t="s">
        <v>14</v>
      </c>
      <c r="U17" s="16" t="s">
        <v>15</v>
      </c>
      <c r="V17" s="16" t="s">
        <v>27</v>
      </c>
      <c r="W17" s="54" t="s">
        <v>50</v>
      </c>
      <c r="X17" s="54" t="s">
        <v>51</v>
      </c>
      <c r="Y17" s="16" t="s">
        <v>16</v>
      </c>
      <c r="Z17" s="16" t="s">
        <v>17</v>
      </c>
    </row>
    <row r="18" spans="1:26" s="4" customForma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5">
        <v>25</v>
      </c>
      <c r="S18" s="16">
        <v>26</v>
      </c>
      <c r="T18" s="16">
        <v>28</v>
      </c>
      <c r="U18" s="16">
        <v>29</v>
      </c>
      <c r="V18" s="16">
        <v>30</v>
      </c>
      <c r="W18" s="54">
        <v>31</v>
      </c>
      <c r="X18" s="54">
        <v>32</v>
      </c>
      <c r="Y18" s="16">
        <v>33</v>
      </c>
      <c r="Z18" s="16">
        <v>34</v>
      </c>
    </row>
    <row r="19" spans="1:26" s="4" customFormat="1" ht="31.5" x14ac:dyDescent="0.25">
      <c r="A19" s="17">
        <v>6</v>
      </c>
      <c r="B19" s="17">
        <v>0</v>
      </c>
      <c r="C19" s="17">
        <v>1</v>
      </c>
      <c r="D19" s="17">
        <v>0</v>
      </c>
      <c r="E19" s="17">
        <v>5</v>
      </c>
      <c r="F19" s="17">
        <v>0</v>
      </c>
      <c r="G19" s="17">
        <v>2</v>
      </c>
      <c r="H19" s="17">
        <v>1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39">
        <v>0</v>
      </c>
      <c r="R19" s="18" t="s">
        <v>80</v>
      </c>
      <c r="S19" s="43" t="s">
        <v>18</v>
      </c>
      <c r="T19" s="67">
        <f>T27+T33+T50+T56+T62</f>
        <v>201933.04399999999</v>
      </c>
      <c r="U19" s="67">
        <f>U27+U33+U50+U56+U62</f>
        <v>45488.372000000003</v>
      </c>
      <c r="V19" s="67">
        <f>V27+V33+V50+V56+V62</f>
        <v>33824.188999999998</v>
      </c>
      <c r="W19" s="67">
        <f>W27+W33+W50+W56+W62</f>
        <v>29787.814000000002</v>
      </c>
      <c r="X19" s="67">
        <f>X27+X33+X50+X56+X62</f>
        <v>29787.814000000002</v>
      </c>
      <c r="Y19" s="67">
        <f>SUM(T19:X19)</f>
        <v>340821.23300000001</v>
      </c>
      <c r="Z19" s="56">
        <v>2028</v>
      </c>
    </row>
    <row r="20" spans="1:26" s="4" customFormat="1" ht="31.5" x14ac:dyDescent="0.25">
      <c r="A20" s="17">
        <v>6</v>
      </c>
      <c r="B20" s="17">
        <v>0</v>
      </c>
      <c r="C20" s="17">
        <v>1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17"/>
      <c r="P20" s="17"/>
      <c r="Q20" s="39"/>
      <c r="R20" s="46" t="s">
        <v>33</v>
      </c>
      <c r="S20" s="44" t="s">
        <v>19</v>
      </c>
      <c r="T20" s="58"/>
      <c r="U20" s="58"/>
      <c r="V20" s="58"/>
      <c r="W20" s="58"/>
      <c r="X20" s="58"/>
      <c r="Y20" s="58"/>
      <c r="Z20" s="56"/>
    </row>
    <row r="21" spans="1:26" s="4" customFormat="1" ht="31.5" x14ac:dyDescent="0.25">
      <c r="A21" s="1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17"/>
      <c r="P21" s="17"/>
      <c r="Q21" s="39"/>
      <c r="R21" s="46" t="s">
        <v>34</v>
      </c>
      <c r="S21" s="44" t="s">
        <v>20</v>
      </c>
      <c r="T21" s="22">
        <v>1</v>
      </c>
      <c r="U21" s="23" t="s">
        <v>19</v>
      </c>
      <c r="V21" s="23" t="s">
        <v>19</v>
      </c>
      <c r="W21" s="23" t="s">
        <v>19</v>
      </c>
      <c r="X21" s="23" t="s">
        <v>19</v>
      </c>
      <c r="Y21" s="22">
        <v>1</v>
      </c>
      <c r="Z21" s="20">
        <v>2024</v>
      </c>
    </row>
    <row r="22" spans="1:26" s="4" customFormat="1" ht="31.5" x14ac:dyDescent="0.25">
      <c r="A22" s="17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17"/>
      <c r="P22" s="17"/>
      <c r="Q22" s="39"/>
      <c r="R22" s="46" t="s">
        <v>79</v>
      </c>
      <c r="S22" s="44" t="s">
        <v>20</v>
      </c>
      <c r="T22" s="22">
        <v>1</v>
      </c>
      <c r="U22" s="23">
        <v>5</v>
      </c>
      <c r="V22" s="23" t="s">
        <v>19</v>
      </c>
      <c r="W22" s="23" t="s">
        <v>19</v>
      </c>
      <c r="X22" s="23" t="s">
        <v>19</v>
      </c>
      <c r="Y22" s="22">
        <v>6</v>
      </c>
      <c r="Z22" s="20">
        <v>2024</v>
      </c>
    </row>
    <row r="23" spans="1:26" s="4" customFormat="1" ht="31.5" x14ac:dyDescent="0.25">
      <c r="A23" s="17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17"/>
      <c r="P23" s="17"/>
      <c r="Q23" s="39"/>
      <c r="R23" s="46" t="s">
        <v>76</v>
      </c>
      <c r="S23" s="44" t="s">
        <v>20</v>
      </c>
      <c r="T23" s="22">
        <v>7</v>
      </c>
      <c r="U23" s="23">
        <v>1</v>
      </c>
      <c r="V23" s="23">
        <v>1</v>
      </c>
      <c r="W23" s="23" t="s">
        <v>19</v>
      </c>
      <c r="X23" s="23" t="s">
        <v>19</v>
      </c>
      <c r="Y23" s="22">
        <v>9</v>
      </c>
      <c r="Z23" s="20">
        <v>2024</v>
      </c>
    </row>
    <row r="24" spans="1:26" s="4" customFormat="1" ht="31.5" x14ac:dyDescent="0.25">
      <c r="A24" s="17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17"/>
      <c r="P24" s="17"/>
      <c r="Q24" s="39"/>
      <c r="R24" s="46" t="s">
        <v>78</v>
      </c>
      <c r="S24" s="44" t="s">
        <v>20</v>
      </c>
      <c r="T24" s="22">
        <v>1</v>
      </c>
      <c r="U24" s="23" t="s">
        <v>19</v>
      </c>
      <c r="V24" s="23" t="s">
        <v>19</v>
      </c>
      <c r="W24" s="23" t="s">
        <v>19</v>
      </c>
      <c r="X24" s="23" t="s">
        <v>19</v>
      </c>
      <c r="Y24" s="22">
        <v>1</v>
      </c>
      <c r="Z24" s="20">
        <v>2024</v>
      </c>
    </row>
    <row r="25" spans="1:26" s="4" customFormat="1" ht="31.5" x14ac:dyDescent="0.25">
      <c r="A25" s="17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17"/>
      <c r="P25" s="17"/>
      <c r="Q25" s="39"/>
      <c r="R25" s="46" t="s">
        <v>77</v>
      </c>
      <c r="S25" s="44" t="s">
        <v>20</v>
      </c>
      <c r="T25" s="22">
        <v>7</v>
      </c>
      <c r="U25" s="23">
        <v>5</v>
      </c>
      <c r="V25" s="23">
        <v>5</v>
      </c>
      <c r="W25" s="23">
        <v>5</v>
      </c>
      <c r="X25" s="23">
        <v>5</v>
      </c>
      <c r="Y25" s="22">
        <v>28</v>
      </c>
      <c r="Z25" s="20">
        <v>2024</v>
      </c>
    </row>
    <row r="26" spans="1:26" s="4" customFormat="1" ht="31.5" x14ac:dyDescent="0.25">
      <c r="A26" s="17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17"/>
      <c r="P26" s="17"/>
      <c r="Q26" s="39"/>
      <c r="R26" s="47" t="s">
        <v>28</v>
      </c>
      <c r="S26" s="45" t="s">
        <v>18</v>
      </c>
      <c r="T26" s="67">
        <f>T27+T33+T50+T56</f>
        <v>177210.60800000001</v>
      </c>
      <c r="U26" s="67">
        <f t="shared" ref="U26:X26" si="0">U27+U33+U50+U56</f>
        <v>20765.936000000002</v>
      </c>
      <c r="V26" s="67">
        <f t="shared" si="0"/>
        <v>9101.7530000000006</v>
      </c>
      <c r="W26" s="67">
        <f t="shared" si="0"/>
        <v>5065.3780000000006</v>
      </c>
      <c r="X26" s="67">
        <f t="shared" si="0"/>
        <v>5065.3780000000006</v>
      </c>
      <c r="Y26" s="67">
        <f>SUM(T26:X26)</f>
        <v>217209.05299999999</v>
      </c>
      <c r="Z26" s="56">
        <v>2028</v>
      </c>
    </row>
    <row r="27" spans="1:26" s="4" customFormat="1" ht="31.5" x14ac:dyDescent="0.25">
      <c r="A27" s="17">
        <v>6</v>
      </c>
      <c r="B27" s="17">
        <v>0</v>
      </c>
      <c r="C27" s="17">
        <v>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17"/>
      <c r="P27" s="17"/>
      <c r="Q27" s="39"/>
      <c r="R27" s="48" t="s">
        <v>29</v>
      </c>
      <c r="S27" s="45" t="s">
        <v>18</v>
      </c>
      <c r="T27" s="60">
        <f>T29+T31</f>
        <v>5316.5010000000002</v>
      </c>
      <c r="U27" s="60">
        <f t="shared" ref="U27:X27" si="1">U29+U31</f>
        <v>8772.92</v>
      </c>
      <c r="V27" s="60">
        <f t="shared" si="1"/>
        <v>0</v>
      </c>
      <c r="W27" s="60">
        <f t="shared" si="1"/>
        <v>0</v>
      </c>
      <c r="X27" s="60">
        <f t="shared" si="1"/>
        <v>0</v>
      </c>
      <c r="Y27" s="67">
        <f>SUM(T27:V27)</f>
        <v>14089.421</v>
      </c>
      <c r="Z27" s="56">
        <v>2025</v>
      </c>
    </row>
    <row r="28" spans="1:26" s="4" customFormat="1" x14ac:dyDescent="0.25">
      <c r="A28" s="17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7"/>
      <c r="P28" s="17"/>
      <c r="Q28" s="39"/>
      <c r="R28" s="35" t="s">
        <v>21</v>
      </c>
      <c r="S28" s="45" t="s">
        <v>22</v>
      </c>
      <c r="T28" s="62">
        <v>4.2210000000000001</v>
      </c>
      <c r="U28" s="65">
        <v>11.605</v>
      </c>
      <c r="V28" s="66"/>
      <c r="W28" s="66"/>
      <c r="X28" s="66"/>
      <c r="Y28" s="62">
        <f>SUM(T28:X28)</f>
        <v>15.826000000000001</v>
      </c>
      <c r="Z28" s="32">
        <v>2025</v>
      </c>
    </row>
    <row r="29" spans="1:26" s="4" customFormat="1" ht="31.5" x14ac:dyDescent="0.25">
      <c r="A29" s="17">
        <v>6</v>
      </c>
      <c r="B29" s="17">
        <v>0</v>
      </c>
      <c r="C29" s="17">
        <v>1</v>
      </c>
      <c r="D29" s="17">
        <v>0</v>
      </c>
      <c r="E29" s="17">
        <v>5</v>
      </c>
      <c r="F29" s="17">
        <v>0</v>
      </c>
      <c r="G29" s="17">
        <v>2</v>
      </c>
      <c r="H29" s="17">
        <v>1</v>
      </c>
      <c r="I29" s="17">
        <v>0</v>
      </c>
      <c r="J29" s="17">
        <v>1</v>
      </c>
      <c r="K29" s="17">
        <v>0</v>
      </c>
      <c r="L29" s="17">
        <v>1</v>
      </c>
      <c r="M29" s="17" t="s">
        <v>75</v>
      </c>
      <c r="N29" s="17">
        <v>0</v>
      </c>
      <c r="O29" s="17">
        <v>1</v>
      </c>
      <c r="P29" s="17">
        <v>0</v>
      </c>
      <c r="Q29" s="39">
        <v>0</v>
      </c>
      <c r="R29" s="49" t="s">
        <v>81</v>
      </c>
      <c r="S29" s="45" t="s">
        <v>18</v>
      </c>
      <c r="T29" s="62">
        <v>3953.4259999999999</v>
      </c>
      <c r="U29" s="65">
        <v>8772.92</v>
      </c>
      <c r="V29" s="65"/>
      <c r="W29" s="63"/>
      <c r="X29" s="63"/>
      <c r="Y29" s="57">
        <f>SUM(T29:V29)</f>
        <v>12726.346</v>
      </c>
      <c r="Z29" s="56">
        <v>2025</v>
      </c>
    </row>
    <row r="30" spans="1:26" s="4" customFormat="1" x14ac:dyDescent="0.25">
      <c r="A30" s="17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17"/>
      <c r="P30" s="17"/>
      <c r="Q30" s="39"/>
      <c r="R30" s="38" t="s">
        <v>57</v>
      </c>
      <c r="S30" s="45" t="s">
        <v>58</v>
      </c>
      <c r="T30" s="61">
        <v>10</v>
      </c>
      <c r="U30" s="66">
        <v>10</v>
      </c>
      <c r="V30" s="66"/>
      <c r="W30" s="59"/>
      <c r="X30" s="59"/>
      <c r="Y30" s="58">
        <v>10</v>
      </c>
      <c r="Z30" s="56">
        <v>2025</v>
      </c>
    </row>
    <row r="31" spans="1:26" s="4" customFormat="1" ht="31.5" x14ac:dyDescent="0.25">
      <c r="A31" s="17">
        <v>6</v>
      </c>
      <c r="B31" s="17">
        <v>0</v>
      </c>
      <c r="C31" s="17">
        <v>1</v>
      </c>
      <c r="D31" s="17">
        <v>0</v>
      </c>
      <c r="E31" s="17">
        <v>5</v>
      </c>
      <c r="F31" s="17">
        <v>0</v>
      </c>
      <c r="G31" s="17">
        <v>2</v>
      </c>
      <c r="H31" s="17">
        <v>1</v>
      </c>
      <c r="I31" s="17">
        <v>0</v>
      </c>
      <c r="J31" s="17">
        <v>1</v>
      </c>
      <c r="K31" s="17">
        <v>0</v>
      </c>
      <c r="L31" s="17">
        <v>1</v>
      </c>
      <c r="M31" s="17">
        <v>2</v>
      </c>
      <c r="N31" s="17">
        <v>0</v>
      </c>
      <c r="O31" s="17">
        <v>0</v>
      </c>
      <c r="P31" s="17">
        <v>1</v>
      </c>
      <c r="Q31" s="39">
        <v>0</v>
      </c>
      <c r="R31" s="18" t="s">
        <v>92</v>
      </c>
      <c r="S31" s="43" t="s">
        <v>18</v>
      </c>
      <c r="T31" s="62">
        <f>702.958+660.117</f>
        <v>1363.0749999999998</v>
      </c>
      <c r="U31" s="65"/>
      <c r="V31" s="65"/>
      <c r="W31" s="63"/>
      <c r="X31" s="63"/>
      <c r="Y31" s="57">
        <f>SUM(T31:V31)</f>
        <v>1363.0749999999998</v>
      </c>
      <c r="Z31" s="56">
        <v>2024</v>
      </c>
    </row>
    <row r="32" spans="1:26" s="4" customFormat="1" x14ac:dyDescent="0.25">
      <c r="A32" s="17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17"/>
      <c r="P32" s="17"/>
      <c r="Q32" s="39"/>
      <c r="R32" s="18" t="s">
        <v>25</v>
      </c>
      <c r="S32" s="43" t="s">
        <v>26</v>
      </c>
      <c r="T32" s="61">
        <v>1</v>
      </c>
      <c r="U32" s="65"/>
      <c r="V32" s="65"/>
      <c r="W32" s="63"/>
      <c r="X32" s="63"/>
      <c r="Y32" s="58">
        <v>1</v>
      </c>
      <c r="Z32" s="56">
        <v>2024</v>
      </c>
    </row>
    <row r="33" spans="1:26" s="34" customFormat="1" ht="31.5" x14ac:dyDescent="0.25">
      <c r="A33" s="31">
        <v>6</v>
      </c>
      <c r="B33" s="31">
        <v>0</v>
      </c>
      <c r="C33" s="31">
        <v>1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41"/>
      <c r="R33" s="51" t="s">
        <v>38</v>
      </c>
      <c r="S33" s="43" t="s">
        <v>18</v>
      </c>
      <c r="T33" s="60">
        <f>T35+T37+T39+T41+T43+T45+T47</f>
        <v>162791.66700000002</v>
      </c>
      <c r="U33" s="60">
        <f t="shared" ref="U33:X33" si="2">U35+U37+U39+U41+U43+U45+U47</f>
        <v>6927.6379999999999</v>
      </c>
      <c r="V33" s="60">
        <f t="shared" si="2"/>
        <v>4036.375</v>
      </c>
      <c r="W33" s="60">
        <f t="shared" si="2"/>
        <v>0</v>
      </c>
      <c r="X33" s="60">
        <f t="shared" si="2"/>
        <v>0</v>
      </c>
      <c r="Y33" s="67">
        <f>SUM(T33:V33)</f>
        <v>173755.68000000002</v>
      </c>
      <c r="Z33" s="32">
        <v>2026</v>
      </c>
    </row>
    <row r="34" spans="1:26" s="34" customFormat="1" ht="31.5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41"/>
      <c r="R34" s="46" t="s">
        <v>39</v>
      </c>
      <c r="S34" s="43" t="s">
        <v>23</v>
      </c>
      <c r="T34" s="61">
        <v>1</v>
      </c>
      <c r="U34" s="61">
        <v>1</v>
      </c>
      <c r="V34" s="61">
        <v>1</v>
      </c>
      <c r="W34" s="61"/>
      <c r="X34" s="61"/>
      <c r="Y34" s="61">
        <v>1</v>
      </c>
      <c r="Z34" s="32">
        <v>2026</v>
      </c>
    </row>
    <row r="35" spans="1:26" s="34" customFormat="1" ht="31.5" x14ac:dyDescent="0.25">
      <c r="A35" s="31">
        <v>6</v>
      </c>
      <c r="B35" s="31">
        <v>0</v>
      </c>
      <c r="C35" s="31">
        <v>1</v>
      </c>
      <c r="D35" s="31">
        <v>0</v>
      </c>
      <c r="E35" s="31">
        <v>5</v>
      </c>
      <c r="F35" s="31">
        <v>0</v>
      </c>
      <c r="G35" s="31">
        <v>2</v>
      </c>
      <c r="H35" s="31">
        <v>1</v>
      </c>
      <c r="I35" s="31">
        <v>0</v>
      </c>
      <c r="J35" s="31">
        <v>1</v>
      </c>
      <c r="K35" s="31">
        <v>0</v>
      </c>
      <c r="L35" s="31">
        <v>2</v>
      </c>
      <c r="M35" s="31">
        <v>2</v>
      </c>
      <c r="N35" s="31">
        <v>0</v>
      </c>
      <c r="O35" s="31">
        <v>0</v>
      </c>
      <c r="P35" s="31">
        <v>1</v>
      </c>
      <c r="Q35" s="41">
        <v>0</v>
      </c>
      <c r="R35" s="51" t="s">
        <v>82</v>
      </c>
      <c r="S35" s="43" t="s">
        <v>18</v>
      </c>
      <c r="T35" s="64">
        <f>26124.058+900+4200+27702.966+1958.616+4458.75+24278.51+152+8100+7650-13900</f>
        <v>91624.900000000009</v>
      </c>
      <c r="U35" s="65"/>
      <c r="V35" s="65"/>
      <c r="W35" s="65"/>
      <c r="X35" s="65"/>
      <c r="Y35" s="57">
        <f>SUM(T35:V35)</f>
        <v>91624.900000000009</v>
      </c>
      <c r="Z35" s="32">
        <v>2024</v>
      </c>
    </row>
    <row r="36" spans="1:26" s="34" customFormat="1" ht="31.5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41"/>
      <c r="R36" s="18" t="s">
        <v>40</v>
      </c>
      <c r="S36" s="43" t="s">
        <v>23</v>
      </c>
      <c r="T36" s="66">
        <v>1</v>
      </c>
      <c r="U36" s="61"/>
      <c r="V36" s="61"/>
      <c r="W36" s="61"/>
      <c r="X36" s="61"/>
      <c r="Y36" s="61">
        <v>1</v>
      </c>
      <c r="Z36" s="32">
        <v>2024</v>
      </c>
    </row>
    <row r="37" spans="1:26" s="34" customFormat="1" ht="31.5" x14ac:dyDescent="0.25">
      <c r="A37" s="26">
        <v>6</v>
      </c>
      <c r="B37" s="26">
        <v>0</v>
      </c>
      <c r="C37" s="26">
        <v>1</v>
      </c>
      <c r="D37" s="26">
        <v>0</v>
      </c>
      <c r="E37" s="26">
        <v>5</v>
      </c>
      <c r="F37" s="26">
        <v>0</v>
      </c>
      <c r="G37" s="26">
        <v>2</v>
      </c>
      <c r="H37" s="26">
        <v>1</v>
      </c>
      <c r="I37" s="26">
        <v>0</v>
      </c>
      <c r="J37" s="26">
        <v>1</v>
      </c>
      <c r="K37" s="26">
        <v>0</v>
      </c>
      <c r="L37" s="26">
        <v>2</v>
      </c>
      <c r="M37" s="26" t="s">
        <v>75</v>
      </c>
      <c r="N37" s="26">
        <v>0</v>
      </c>
      <c r="O37" s="26">
        <v>7</v>
      </c>
      <c r="P37" s="26">
        <v>0</v>
      </c>
      <c r="Q37" s="39">
        <v>0</v>
      </c>
      <c r="R37" s="51" t="s">
        <v>83</v>
      </c>
      <c r="S37" s="43" t="s">
        <v>18</v>
      </c>
      <c r="T37" s="65">
        <f>7116.96+1963.329</f>
        <v>9080.2890000000007</v>
      </c>
      <c r="U37" s="61"/>
      <c r="V37" s="61"/>
      <c r="W37" s="61"/>
      <c r="X37" s="61"/>
      <c r="Y37" s="57">
        <f>SUM(T37:V37)</f>
        <v>9080.2890000000007</v>
      </c>
      <c r="Z37" s="32">
        <v>2024</v>
      </c>
    </row>
    <row r="38" spans="1:26" s="34" customFormat="1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41"/>
      <c r="R38" s="38" t="s">
        <v>57</v>
      </c>
      <c r="S38" s="45" t="s">
        <v>58</v>
      </c>
      <c r="T38" s="61">
        <v>20</v>
      </c>
      <c r="U38" s="66"/>
      <c r="V38" s="61"/>
      <c r="W38" s="61"/>
      <c r="X38" s="61"/>
      <c r="Y38" s="61">
        <v>20</v>
      </c>
      <c r="Z38" s="32">
        <v>2024</v>
      </c>
    </row>
    <row r="39" spans="1:26" s="4" customFormat="1" ht="31.5" x14ac:dyDescent="0.25">
      <c r="A39" s="26">
        <v>6</v>
      </c>
      <c r="B39" s="26">
        <v>0</v>
      </c>
      <c r="C39" s="26">
        <v>1</v>
      </c>
      <c r="D39" s="26">
        <v>0</v>
      </c>
      <c r="E39" s="26">
        <v>5</v>
      </c>
      <c r="F39" s="26">
        <v>0</v>
      </c>
      <c r="G39" s="26">
        <v>2</v>
      </c>
      <c r="H39" s="26">
        <v>1</v>
      </c>
      <c r="I39" s="26">
        <v>0</v>
      </c>
      <c r="J39" s="26">
        <v>1</v>
      </c>
      <c r="K39" s="26">
        <v>0</v>
      </c>
      <c r="L39" s="26">
        <v>2</v>
      </c>
      <c r="M39" s="26">
        <v>2</v>
      </c>
      <c r="N39" s="26">
        <v>0</v>
      </c>
      <c r="O39" s="26">
        <v>0</v>
      </c>
      <c r="P39" s="26">
        <v>6</v>
      </c>
      <c r="Q39" s="39">
        <v>0</v>
      </c>
      <c r="R39" s="18" t="s">
        <v>64</v>
      </c>
      <c r="S39" s="43" t="s">
        <v>18</v>
      </c>
      <c r="T39" s="62">
        <f>761.514+210.076+837.741</f>
        <v>1809.3310000000001</v>
      </c>
      <c r="U39" s="62"/>
      <c r="V39" s="62"/>
      <c r="W39" s="62"/>
      <c r="X39" s="62"/>
      <c r="Y39" s="57">
        <f>SUM(T39:V39)</f>
        <v>1809.3310000000001</v>
      </c>
      <c r="Z39" s="56">
        <v>2024</v>
      </c>
    </row>
    <row r="40" spans="1:26" s="4" customFormat="1" x14ac:dyDescent="0.25">
      <c r="A40" s="17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17"/>
      <c r="P40" s="17"/>
      <c r="Q40" s="39"/>
      <c r="R40" s="18" t="s">
        <v>25</v>
      </c>
      <c r="S40" s="43" t="s">
        <v>26</v>
      </c>
      <c r="T40" s="61">
        <v>1</v>
      </c>
      <c r="U40" s="66"/>
      <c r="V40" s="66"/>
      <c r="W40" s="66"/>
      <c r="X40" s="66"/>
      <c r="Y40" s="58">
        <v>1</v>
      </c>
      <c r="Z40" s="56">
        <v>2024</v>
      </c>
    </row>
    <row r="41" spans="1:26" s="4" customFormat="1" ht="31.5" x14ac:dyDescent="0.25">
      <c r="A41" s="26">
        <v>6</v>
      </c>
      <c r="B41" s="26">
        <v>0</v>
      </c>
      <c r="C41" s="26">
        <v>1</v>
      </c>
      <c r="D41" s="26">
        <v>0</v>
      </c>
      <c r="E41" s="26">
        <v>5</v>
      </c>
      <c r="F41" s="26">
        <v>0</v>
      </c>
      <c r="G41" s="26">
        <v>2</v>
      </c>
      <c r="H41" s="26">
        <v>1</v>
      </c>
      <c r="I41" s="26">
        <v>0</v>
      </c>
      <c r="J41" s="26">
        <v>1</v>
      </c>
      <c r="K41" s="26">
        <v>0</v>
      </c>
      <c r="L41" s="26">
        <v>2</v>
      </c>
      <c r="M41" s="26">
        <v>2</v>
      </c>
      <c r="N41" s="26">
        <v>0</v>
      </c>
      <c r="O41" s="26">
        <v>0</v>
      </c>
      <c r="P41" s="26">
        <v>2</v>
      </c>
      <c r="Q41" s="39">
        <v>0</v>
      </c>
      <c r="R41" s="18" t="s">
        <v>84</v>
      </c>
      <c r="S41" s="43" t="s">
        <v>18</v>
      </c>
      <c r="T41" s="62">
        <v>6291.48</v>
      </c>
      <c r="U41" s="66"/>
      <c r="V41" s="66"/>
      <c r="W41" s="66"/>
      <c r="X41" s="66"/>
      <c r="Y41" s="57">
        <f>SUM(T41:V41)</f>
        <v>6291.48</v>
      </c>
      <c r="Z41" s="56">
        <v>2024</v>
      </c>
    </row>
    <row r="42" spans="1:26" s="4" customFormat="1" x14ac:dyDescent="0.25">
      <c r="A42" s="17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17"/>
      <c r="P42" s="17"/>
      <c r="Q42" s="39"/>
      <c r="R42" s="18" t="s">
        <v>25</v>
      </c>
      <c r="S42" s="43" t="s">
        <v>26</v>
      </c>
      <c r="T42" s="61">
        <v>1</v>
      </c>
      <c r="U42" s="66"/>
      <c r="V42" s="66"/>
      <c r="W42" s="66"/>
      <c r="X42" s="66"/>
      <c r="Y42" s="58">
        <v>1</v>
      </c>
      <c r="Z42" s="56">
        <v>2024</v>
      </c>
    </row>
    <row r="43" spans="1:26" s="4" customFormat="1" ht="34.5" customHeight="1" x14ac:dyDescent="0.25">
      <c r="A43" s="26">
        <v>6</v>
      </c>
      <c r="B43" s="26">
        <v>0</v>
      </c>
      <c r="C43" s="26">
        <v>1</v>
      </c>
      <c r="D43" s="26">
        <v>0</v>
      </c>
      <c r="E43" s="26">
        <v>5</v>
      </c>
      <c r="F43" s="26">
        <v>0</v>
      </c>
      <c r="G43" s="26">
        <v>2</v>
      </c>
      <c r="H43" s="26">
        <v>1</v>
      </c>
      <c r="I43" s="26">
        <v>0</v>
      </c>
      <c r="J43" s="26">
        <v>1</v>
      </c>
      <c r="K43" s="26">
        <v>0</v>
      </c>
      <c r="L43" s="26">
        <v>2</v>
      </c>
      <c r="M43" s="26">
        <v>2</v>
      </c>
      <c r="N43" s="26">
        <v>0</v>
      </c>
      <c r="O43" s="26">
        <v>0</v>
      </c>
      <c r="P43" s="26">
        <v>3</v>
      </c>
      <c r="Q43" s="39">
        <v>0</v>
      </c>
      <c r="R43" s="18" t="s">
        <v>70</v>
      </c>
      <c r="S43" s="43" t="s">
        <v>18</v>
      </c>
      <c r="T43" s="62">
        <f>5763.334+10656.281+19349.44+259.764+150+13900</f>
        <v>50078.819000000003</v>
      </c>
      <c r="U43" s="68">
        <v>6927.6379999999999</v>
      </c>
      <c r="V43" s="62">
        <v>4036.375</v>
      </c>
      <c r="W43" s="62"/>
      <c r="X43" s="62"/>
      <c r="Y43" s="57">
        <f>SUM(T43:V43)</f>
        <v>61042.832000000002</v>
      </c>
      <c r="Z43" s="56">
        <v>2026</v>
      </c>
    </row>
    <row r="44" spans="1:26" s="4" customForma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39"/>
      <c r="R44" s="18" t="s">
        <v>25</v>
      </c>
      <c r="S44" s="43" t="s">
        <v>26</v>
      </c>
      <c r="T44" s="61">
        <v>5</v>
      </c>
      <c r="U44" s="61">
        <v>1</v>
      </c>
      <c r="V44" s="61">
        <v>1</v>
      </c>
      <c r="W44" s="61"/>
      <c r="X44" s="61"/>
      <c r="Y44" s="58">
        <v>7</v>
      </c>
      <c r="Z44" s="56">
        <v>2026</v>
      </c>
    </row>
    <row r="45" spans="1:26" s="4" customFormat="1" ht="20.25" customHeight="1" x14ac:dyDescent="0.25">
      <c r="A45" s="26">
        <v>6</v>
      </c>
      <c r="B45" s="26">
        <v>0</v>
      </c>
      <c r="C45" s="26">
        <v>1</v>
      </c>
      <c r="D45" s="26">
        <v>0</v>
      </c>
      <c r="E45" s="26">
        <v>5</v>
      </c>
      <c r="F45" s="26">
        <v>0</v>
      </c>
      <c r="G45" s="26">
        <v>2</v>
      </c>
      <c r="H45" s="26">
        <v>1</v>
      </c>
      <c r="I45" s="26">
        <v>0</v>
      </c>
      <c r="J45" s="26">
        <v>1</v>
      </c>
      <c r="K45" s="26">
        <v>0</v>
      </c>
      <c r="L45" s="26">
        <v>2</v>
      </c>
      <c r="M45" s="26">
        <v>2</v>
      </c>
      <c r="N45" s="26">
        <v>0</v>
      </c>
      <c r="O45" s="26">
        <v>0</v>
      </c>
      <c r="P45" s="26">
        <v>4</v>
      </c>
      <c r="Q45" s="39">
        <v>0</v>
      </c>
      <c r="R45" s="18" t="s">
        <v>71</v>
      </c>
      <c r="S45" s="43" t="s">
        <v>18</v>
      </c>
      <c r="T45" s="62">
        <v>560</v>
      </c>
      <c r="U45" s="62"/>
      <c r="V45" s="62"/>
      <c r="W45" s="57"/>
      <c r="X45" s="57"/>
      <c r="Y45" s="57">
        <f>SUM(T45:V45)</f>
        <v>560</v>
      </c>
      <c r="Z45" s="56">
        <v>2024</v>
      </c>
    </row>
    <row r="46" spans="1:26" s="4" customFormat="1" x14ac:dyDescent="0.25">
      <c r="A46" s="24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/>
      <c r="P46" s="26"/>
      <c r="Q46" s="39"/>
      <c r="R46" s="18" t="s">
        <v>47</v>
      </c>
      <c r="S46" s="43" t="s">
        <v>26</v>
      </c>
      <c r="T46" s="61">
        <v>1</v>
      </c>
      <c r="U46" s="61"/>
      <c r="V46" s="61"/>
      <c r="W46" s="58"/>
      <c r="X46" s="58"/>
      <c r="Y46" s="58">
        <v>1</v>
      </c>
      <c r="Z46" s="56">
        <v>2024</v>
      </c>
    </row>
    <row r="47" spans="1:26" s="4" customFormat="1" x14ac:dyDescent="0.25">
      <c r="A47" s="24">
        <v>6</v>
      </c>
      <c r="B47" s="26">
        <v>0</v>
      </c>
      <c r="C47" s="26">
        <v>1</v>
      </c>
      <c r="D47" s="26">
        <v>0</v>
      </c>
      <c r="E47" s="26">
        <v>5</v>
      </c>
      <c r="F47" s="26">
        <v>0</v>
      </c>
      <c r="G47" s="26">
        <v>2</v>
      </c>
      <c r="H47" s="26">
        <v>1</v>
      </c>
      <c r="I47" s="26">
        <v>0</v>
      </c>
      <c r="J47" s="26">
        <v>1</v>
      </c>
      <c r="K47" s="26">
        <v>0</v>
      </c>
      <c r="L47" s="26">
        <v>2</v>
      </c>
      <c r="M47" s="26">
        <v>2</v>
      </c>
      <c r="N47" s="26">
        <v>0</v>
      </c>
      <c r="O47" s="26">
        <v>0</v>
      </c>
      <c r="P47" s="26">
        <v>5</v>
      </c>
      <c r="Q47" s="39">
        <v>0</v>
      </c>
      <c r="R47" s="18" t="s">
        <v>72</v>
      </c>
      <c r="S47" s="43" t="s">
        <v>18</v>
      </c>
      <c r="T47" s="62">
        <f>1075.078+250+2021.77</f>
        <v>3346.848</v>
      </c>
      <c r="U47" s="62"/>
      <c r="V47" s="62"/>
      <c r="W47" s="57"/>
      <c r="X47" s="57"/>
      <c r="Y47" s="57">
        <f>SUM(T47:V47)</f>
        <v>3346.848</v>
      </c>
      <c r="Z47" s="56">
        <v>2024</v>
      </c>
    </row>
    <row r="48" spans="1:26" s="4" customFormat="1" x14ac:dyDescent="0.25">
      <c r="A48" s="2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/>
      <c r="P48" s="26"/>
      <c r="Q48" s="39"/>
      <c r="R48" s="18" t="s">
        <v>73</v>
      </c>
      <c r="S48" s="43" t="s">
        <v>26</v>
      </c>
      <c r="T48" s="61">
        <v>2</v>
      </c>
      <c r="U48" s="61"/>
      <c r="V48" s="61"/>
      <c r="W48" s="58"/>
      <c r="X48" s="58"/>
      <c r="Y48" s="58">
        <v>2</v>
      </c>
      <c r="Z48" s="56">
        <v>2024</v>
      </c>
    </row>
    <row r="49" spans="1:26" s="4" customFormat="1" x14ac:dyDescent="0.25">
      <c r="A49" s="24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6"/>
      <c r="P49" s="26"/>
      <c r="Q49" s="39"/>
      <c r="R49" s="18" t="s">
        <v>74</v>
      </c>
      <c r="S49" s="43" t="s">
        <v>22</v>
      </c>
      <c r="T49" s="69">
        <v>4.82</v>
      </c>
      <c r="U49" s="61"/>
      <c r="V49" s="61"/>
      <c r="W49" s="58"/>
      <c r="X49" s="58"/>
      <c r="Y49" s="70">
        <f>SUM(T49:V49)</f>
        <v>4.82</v>
      </c>
      <c r="Z49" s="56">
        <v>2024</v>
      </c>
    </row>
    <row r="50" spans="1:26" s="4" customFormat="1" ht="31.5" x14ac:dyDescent="0.25">
      <c r="A50" s="24">
        <v>6</v>
      </c>
      <c r="B50" s="26">
        <v>0</v>
      </c>
      <c r="C50" s="26">
        <v>1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6"/>
      <c r="P50" s="26"/>
      <c r="Q50" s="39"/>
      <c r="R50" s="48" t="s">
        <v>42</v>
      </c>
      <c r="S50" s="43" t="s">
        <v>18</v>
      </c>
      <c r="T50" s="60">
        <f>T52+T54</f>
        <v>5065.3780000000006</v>
      </c>
      <c r="U50" s="60">
        <f t="shared" ref="U50:X50" si="3">U52+U54</f>
        <v>5065.3780000000006</v>
      </c>
      <c r="V50" s="60">
        <f t="shared" si="3"/>
        <v>5065.3780000000006</v>
      </c>
      <c r="W50" s="67">
        <f t="shared" si="3"/>
        <v>5065.3780000000006</v>
      </c>
      <c r="X50" s="67">
        <f t="shared" si="3"/>
        <v>5065.3780000000006</v>
      </c>
      <c r="Y50" s="67">
        <f>SUM(T50:X50)</f>
        <v>25326.890000000003</v>
      </c>
      <c r="Z50" s="56">
        <v>2028</v>
      </c>
    </row>
    <row r="51" spans="1:26" s="4" customFormat="1" x14ac:dyDescent="0.25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6"/>
      <c r="P51" s="26"/>
      <c r="Q51" s="39"/>
      <c r="R51" s="18" t="s">
        <v>94</v>
      </c>
      <c r="S51" s="43" t="s">
        <v>23</v>
      </c>
      <c r="T51" s="66">
        <v>1</v>
      </c>
      <c r="U51" s="66">
        <v>1</v>
      </c>
      <c r="V51" s="66">
        <v>1</v>
      </c>
      <c r="W51" s="58">
        <v>1</v>
      </c>
      <c r="X51" s="58">
        <v>1</v>
      </c>
      <c r="Y51" s="58">
        <v>1</v>
      </c>
      <c r="Z51" s="56">
        <v>2028</v>
      </c>
    </row>
    <row r="52" spans="1:26" s="4" customFormat="1" ht="31.5" x14ac:dyDescent="0.25">
      <c r="A52" s="26">
        <v>6</v>
      </c>
      <c r="B52" s="26">
        <v>0</v>
      </c>
      <c r="C52" s="26">
        <v>1</v>
      </c>
      <c r="D52" s="26">
        <v>0</v>
      </c>
      <c r="E52" s="26">
        <v>5</v>
      </c>
      <c r="F52" s="26">
        <v>0</v>
      </c>
      <c r="G52" s="26">
        <v>1</v>
      </c>
      <c r="H52" s="26">
        <v>1</v>
      </c>
      <c r="I52" s="26">
        <v>0</v>
      </c>
      <c r="J52" s="26">
        <v>1</v>
      </c>
      <c r="K52" s="26">
        <v>0</v>
      </c>
      <c r="L52" s="26">
        <v>3</v>
      </c>
      <c r="M52" s="26">
        <v>2</v>
      </c>
      <c r="N52" s="26">
        <v>0</v>
      </c>
      <c r="O52" s="26">
        <v>0</v>
      </c>
      <c r="P52" s="26">
        <v>1</v>
      </c>
      <c r="Q52" s="39">
        <v>0</v>
      </c>
      <c r="R52" s="51" t="s">
        <v>85</v>
      </c>
      <c r="S52" s="43" t="s">
        <v>18</v>
      </c>
      <c r="T52" s="62">
        <f>3736.275+352.197</f>
        <v>4088.4720000000002</v>
      </c>
      <c r="U52" s="62">
        <f>3736.275+352.197</f>
        <v>4088.4720000000002</v>
      </c>
      <c r="V52" s="62">
        <f>3736.275+352.197</f>
        <v>4088.4720000000002</v>
      </c>
      <c r="W52" s="57">
        <f t="shared" ref="W52:X52" si="4">3736.275+352.197</f>
        <v>4088.4720000000002</v>
      </c>
      <c r="X52" s="57">
        <f t="shared" si="4"/>
        <v>4088.4720000000002</v>
      </c>
      <c r="Y52" s="57">
        <f>SUM(T52:X52)</f>
        <v>20442.36</v>
      </c>
      <c r="Z52" s="56">
        <v>2028</v>
      </c>
    </row>
    <row r="53" spans="1:26" s="4" customForma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39"/>
      <c r="R53" s="18" t="s">
        <v>44</v>
      </c>
      <c r="S53" s="43" t="s">
        <v>26</v>
      </c>
      <c r="T53" s="61">
        <v>1285</v>
      </c>
      <c r="U53" s="61">
        <v>1285</v>
      </c>
      <c r="V53" s="61">
        <v>1285</v>
      </c>
      <c r="W53" s="58">
        <v>1285</v>
      </c>
      <c r="X53" s="58">
        <v>1285</v>
      </c>
      <c r="Y53" s="58">
        <v>1285</v>
      </c>
      <c r="Z53" s="56">
        <v>2028</v>
      </c>
    </row>
    <row r="54" spans="1:26" s="4" customFormat="1" ht="31.5" x14ac:dyDescent="0.25">
      <c r="A54" s="26">
        <v>6</v>
      </c>
      <c r="B54" s="26">
        <v>0</v>
      </c>
      <c r="C54" s="26">
        <v>1</v>
      </c>
      <c r="D54" s="26">
        <v>0</v>
      </c>
      <c r="E54" s="26">
        <v>5</v>
      </c>
      <c r="F54" s="26">
        <v>0</v>
      </c>
      <c r="G54" s="26">
        <v>1</v>
      </c>
      <c r="H54" s="26">
        <v>1</v>
      </c>
      <c r="I54" s="26">
        <v>0</v>
      </c>
      <c r="J54" s="26">
        <v>1</v>
      </c>
      <c r="K54" s="26">
        <v>0</v>
      </c>
      <c r="L54" s="26">
        <v>3</v>
      </c>
      <c r="M54" s="26">
        <v>2</v>
      </c>
      <c r="N54" s="26">
        <v>0</v>
      </c>
      <c r="O54" s="26">
        <v>0</v>
      </c>
      <c r="P54" s="26">
        <v>2</v>
      </c>
      <c r="Q54" s="39">
        <v>0</v>
      </c>
      <c r="R54" s="51" t="s">
        <v>86</v>
      </c>
      <c r="S54" s="43" t="s">
        <v>18</v>
      </c>
      <c r="T54" s="62">
        <f>443.589+283.317+250</f>
        <v>976.90599999999995</v>
      </c>
      <c r="U54" s="62">
        <f>443.589+283.317+250</f>
        <v>976.90599999999995</v>
      </c>
      <c r="V54" s="62">
        <f>443.589+283.317+250</f>
        <v>976.90599999999995</v>
      </c>
      <c r="W54" s="62">
        <f>443.589+283.317+250</f>
        <v>976.90599999999995</v>
      </c>
      <c r="X54" s="62">
        <f>443.589+283.317+250</f>
        <v>976.90599999999995</v>
      </c>
      <c r="Y54" s="57">
        <f>SUM(T54:X54)</f>
        <v>4884.53</v>
      </c>
      <c r="Z54" s="56">
        <v>2028</v>
      </c>
    </row>
    <row r="55" spans="1:26" s="4" customForma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39"/>
      <c r="R55" s="18" t="s">
        <v>45</v>
      </c>
      <c r="S55" s="43" t="s">
        <v>26</v>
      </c>
      <c r="T55" s="61">
        <v>19</v>
      </c>
      <c r="U55" s="61">
        <v>19</v>
      </c>
      <c r="V55" s="61">
        <v>19</v>
      </c>
      <c r="W55" s="58">
        <v>19</v>
      </c>
      <c r="X55" s="58">
        <v>19</v>
      </c>
      <c r="Y55" s="58">
        <v>19</v>
      </c>
      <c r="Z55" s="56">
        <v>2028</v>
      </c>
    </row>
    <row r="56" spans="1:26" s="4" customFormat="1" x14ac:dyDescent="0.25">
      <c r="A56" s="26">
        <v>6</v>
      </c>
      <c r="B56" s="26">
        <v>0</v>
      </c>
      <c r="C56" s="26">
        <v>1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39"/>
      <c r="R56" s="48" t="s">
        <v>46</v>
      </c>
      <c r="S56" s="43" t="s">
        <v>18</v>
      </c>
      <c r="T56" s="60">
        <f>T58</f>
        <v>4037.0619999999999</v>
      </c>
      <c r="U56" s="60">
        <f t="shared" ref="U56:X56" si="5">U58</f>
        <v>0</v>
      </c>
      <c r="V56" s="60">
        <f t="shared" si="5"/>
        <v>0</v>
      </c>
      <c r="W56" s="67">
        <f t="shared" si="5"/>
        <v>0</v>
      </c>
      <c r="X56" s="67">
        <f t="shared" si="5"/>
        <v>0</v>
      </c>
      <c r="Y56" s="67">
        <f>SUM(T56:X56)</f>
        <v>4037.0619999999999</v>
      </c>
      <c r="Z56" s="56">
        <v>2024</v>
      </c>
    </row>
    <row r="57" spans="1:26" s="4" customForma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39"/>
      <c r="R57" s="48" t="s">
        <v>44</v>
      </c>
      <c r="S57" s="43" t="s">
        <v>26</v>
      </c>
      <c r="T57" s="61">
        <v>1</v>
      </c>
      <c r="U57" s="62"/>
      <c r="V57" s="62"/>
      <c r="W57" s="57"/>
      <c r="X57" s="57"/>
      <c r="Y57" s="58">
        <v>1</v>
      </c>
      <c r="Z57" s="56"/>
    </row>
    <row r="58" spans="1:26" s="4" customFormat="1" ht="31.5" x14ac:dyDescent="0.25">
      <c r="A58" s="26">
        <v>6</v>
      </c>
      <c r="B58" s="26">
        <v>0</v>
      </c>
      <c r="C58" s="26">
        <v>1</v>
      </c>
      <c r="D58" s="26">
        <v>1</v>
      </c>
      <c r="E58" s="26">
        <v>0</v>
      </c>
      <c r="F58" s="26">
        <v>0</v>
      </c>
      <c r="G58" s="26">
        <v>4</v>
      </c>
      <c r="H58" s="26">
        <v>1</v>
      </c>
      <c r="I58" s="26">
        <v>0</v>
      </c>
      <c r="J58" s="26">
        <v>1</v>
      </c>
      <c r="K58" s="26">
        <v>0</v>
      </c>
      <c r="L58" s="26">
        <v>4</v>
      </c>
      <c r="M58" s="26" t="s">
        <v>75</v>
      </c>
      <c r="N58" s="26">
        <v>0</v>
      </c>
      <c r="O58" s="26">
        <v>2</v>
      </c>
      <c r="P58" s="26">
        <v>9</v>
      </c>
      <c r="Q58" s="39">
        <v>0</v>
      </c>
      <c r="R58" s="51" t="s">
        <v>87</v>
      </c>
      <c r="S58" s="43" t="s">
        <v>18</v>
      </c>
      <c r="T58" s="62">
        <v>4037.0619999999999</v>
      </c>
      <c r="U58" s="62"/>
      <c r="V58" s="62"/>
      <c r="W58" s="57"/>
      <c r="X58" s="57"/>
      <c r="Y58" s="57">
        <f>SUM(T58:V58)</f>
        <v>4037.0619999999999</v>
      </c>
      <c r="Z58" s="56">
        <v>2024</v>
      </c>
    </row>
    <row r="59" spans="1:26" s="4" customFormat="1" ht="31.5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39"/>
      <c r="R59" s="18" t="s">
        <v>54</v>
      </c>
      <c r="S59" s="43" t="s">
        <v>26</v>
      </c>
      <c r="T59" s="61">
        <v>1</v>
      </c>
      <c r="U59" s="62"/>
      <c r="V59" s="62"/>
      <c r="W59" s="57"/>
      <c r="X59" s="57"/>
      <c r="Y59" s="58">
        <v>1</v>
      </c>
      <c r="Z59" s="56">
        <v>2024</v>
      </c>
    </row>
    <row r="60" spans="1:26" s="4" customFormat="1" ht="31.5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39"/>
      <c r="R60" s="18" t="s">
        <v>96</v>
      </c>
      <c r="S60" s="43" t="s">
        <v>23</v>
      </c>
      <c r="T60" s="61" t="s">
        <v>19</v>
      </c>
      <c r="U60" s="62" t="s">
        <v>19</v>
      </c>
      <c r="V60" s="62" t="s">
        <v>19</v>
      </c>
      <c r="W60" s="57" t="s">
        <v>19</v>
      </c>
      <c r="X60" s="57" t="s">
        <v>19</v>
      </c>
      <c r="Y60" s="58">
        <v>1</v>
      </c>
      <c r="Z60" s="73">
        <v>2025</v>
      </c>
    </row>
    <row r="61" spans="1:26" s="4" customForma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39"/>
      <c r="R61" s="51" t="s">
        <v>62</v>
      </c>
      <c r="S61" s="43"/>
      <c r="T61" s="62"/>
      <c r="U61" s="62"/>
      <c r="V61" s="62"/>
      <c r="W61" s="57"/>
      <c r="X61" s="57"/>
      <c r="Y61" s="57"/>
      <c r="Z61" s="56"/>
    </row>
    <row r="62" spans="1:26" s="4" customForma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39"/>
      <c r="R62" s="51" t="s">
        <v>63</v>
      </c>
      <c r="S62" s="43" t="s">
        <v>18</v>
      </c>
      <c r="T62" s="60">
        <f>T64+T66+T68</f>
        <v>24722.436000000002</v>
      </c>
      <c r="U62" s="60">
        <f t="shared" ref="U62:X62" si="6">U64+U66+U68</f>
        <v>24722.436000000002</v>
      </c>
      <c r="V62" s="60">
        <f t="shared" si="6"/>
        <v>24722.436000000002</v>
      </c>
      <c r="W62" s="60">
        <f t="shared" si="6"/>
        <v>24722.436000000002</v>
      </c>
      <c r="X62" s="60">
        <f t="shared" si="6"/>
        <v>24722.436000000002</v>
      </c>
      <c r="Y62" s="67">
        <f>SUM(T62:X62)</f>
        <v>123612.18000000001</v>
      </c>
      <c r="Z62" s="56">
        <v>2028</v>
      </c>
    </row>
    <row r="63" spans="1:26" s="4" customForma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39"/>
      <c r="R63" s="18" t="s">
        <v>66</v>
      </c>
      <c r="S63" s="43" t="s">
        <v>23</v>
      </c>
      <c r="T63" s="61">
        <v>1</v>
      </c>
      <c r="U63" s="61">
        <v>1</v>
      </c>
      <c r="V63" s="61">
        <v>1</v>
      </c>
      <c r="W63" s="58">
        <v>1</v>
      </c>
      <c r="X63" s="58">
        <v>1</v>
      </c>
      <c r="Y63" s="58">
        <v>1</v>
      </c>
      <c r="Z63" s="56">
        <v>2028</v>
      </c>
    </row>
    <row r="64" spans="1:26" s="4" customFormat="1" ht="32.25" customHeight="1" x14ac:dyDescent="0.25">
      <c r="A64" s="26">
        <v>6</v>
      </c>
      <c r="B64" s="26">
        <v>0</v>
      </c>
      <c r="C64" s="26">
        <v>1</v>
      </c>
      <c r="D64" s="26">
        <v>0</v>
      </c>
      <c r="E64" s="26">
        <v>5</v>
      </c>
      <c r="F64" s="26">
        <v>0</v>
      </c>
      <c r="G64" s="26">
        <v>5</v>
      </c>
      <c r="H64" s="26">
        <v>1</v>
      </c>
      <c r="I64" s="26">
        <v>0</v>
      </c>
      <c r="J64" s="26">
        <v>9</v>
      </c>
      <c r="K64" s="26">
        <v>0</v>
      </c>
      <c r="L64" s="26">
        <v>1</v>
      </c>
      <c r="M64" s="26">
        <v>2</v>
      </c>
      <c r="N64" s="26">
        <v>0</v>
      </c>
      <c r="O64" s="26">
        <v>0</v>
      </c>
      <c r="P64" s="26">
        <v>1</v>
      </c>
      <c r="Q64" s="39">
        <v>0</v>
      </c>
      <c r="R64" s="72" t="s">
        <v>65</v>
      </c>
      <c r="S64" s="43" t="s">
        <v>18</v>
      </c>
      <c r="T64" s="62">
        <v>4587.4059999999999</v>
      </c>
      <c r="U64" s="62">
        <v>4587.4059999999999</v>
      </c>
      <c r="V64" s="62">
        <v>4587.4059999999999</v>
      </c>
      <c r="W64" s="62">
        <v>4587.4059999999999</v>
      </c>
      <c r="X64" s="62">
        <v>4587.4059999999999</v>
      </c>
      <c r="Y64" s="57">
        <f>SUM(T64:X64)</f>
        <v>22937.03</v>
      </c>
      <c r="Z64" s="56">
        <v>2028</v>
      </c>
    </row>
    <row r="65" spans="1:26" s="4" customFormat="1" ht="33.75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39"/>
      <c r="R65" s="51" t="s">
        <v>67</v>
      </c>
      <c r="S65" s="43" t="s">
        <v>23</v>
      </c>
      <c r="T65" s="61">
        <v>1</v>
      </c>
      <c r="U65" s="61">
        <v>1</v>
      </c>
      <c r="V65" s="61">
        <v>1</v>
      </c>
      <c r="W65" s="58">
        <v>1</v>
      </c>
      <c r="X65" s="58">
        <v>1</v>
      </c>
      <c r="Y65" s="58">
        <v>1</v>
      </c>
      <c r="Z65" s="71">
        <v>2028</v>
      </c>
    </row>
    <row r="66" spans="1:26" s="4" customFormat="1" ht="28.5" customHeight="1" x14ac:dyDescent="0.25">
      <c r="A66" s="26">
        <v>6</v>
      </c>
      <c r="B66" s="26">
        <v>0</v>
      </c>
      <c r="C66" s="26">
        <v>1</v>
      </c>
      <c r="D66" s="26">
        <v>0</v>
      </c>
      <c r="E66" s="26">
        <v>5</v>
      </c>
      <c r="F66" s="26">
        <v>0</v>
      </c>
      <c r="G66" s="26">
        <v>5</v>
      </c>
      <c r="H66" s="26">
        <v>1</v>
      </c>
      <c r="I66" s="26">
        <v>0</v>
      </c>
      <c r="J66" s="26">
        <v>9</v>
      </c>
      <c r="K66" s="26">
        <v>0</v>
      </c>
      <c r="L66" s="26">
        <v>1</v>
      </c>
      <c r="M66" s="26">
        <v>2</v>
      </c>
      <c r="N66" s="26">
        <v>0</v>
      </c>
      <c r="O66" s="26">
        <v>0</v>
      </c>
      <c r="P66" s="26">
        <v>2</v>
      </c>
      <c r="Q66" s="39">
        <v>0</v>
      </c>
      <c r="R66" s="72" t="s">
        <v>88</v>
      </c>
      <c r="S66" s="43" t="s">
        <v>18</v>
      </c>
      <c r="T66" s="62">
        <v>8090.1030000000001</v>
      </c>
      <c r="U66" s="62">
        <v>8090.1030000000001</v>
      </c>
      <c r="V66" s="62">
        <v>8090.1030000000001</v>
      </c>
      <c r="W66" s="62">
        <v>8090.1030000000001</v>
      </c>
      <c r="X66" s="62">
        <v>8090.1030000000001</v>
      </c>
      <c r="Y66" s="57">
        <f>SUM(T66:X66)</f>
        <v>40450.514999999999</v>
      </c>
      <c r="Z66" s="56">
        <v>2028</v>
      </c>
    </row>
    <row r="67" spans="1:26" s="4" customFormat="1" ht="31.5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39"/>
      <c r="R67" s="51" t="s">
        <v>89</v>
      </c>
      <c r="S67" s="43" t="s">
        <v>23</v>
      </c>
      <c r="T67" s="61">
        <v>1</v>
      </c>
      <c r="U67" s="61">
        <v>1</v>
      </c>
      <c r="V67" s="61">
        <v>1</v>
      </c>
      <c r="W67" s="58">
        <v>1</v>
      </c>
      <c r="X67" s="58">
        <v>1</v>
      </c>
      <c r="Y67" s="58">
        <v>1</v>
      </c>
      <c r="Z67" s="56">
        <v>2028</v>
      </c>
    </row>
    <row r="68" spans="1:26" s="4" customFormat="1" x14ac:dyDescent="0.25">
      <c r="A68" s="26">
        <v>6</v>
      </c>
      <c r="B68" s="26">
        <v>0</v>
      </c>
      <c r="C68" s="26">
        <v>1</v>
      </c>
      <c r="D68" s="26">
        <v>0</v>
      </c>
      <c r="E68" s="26">
        <v>5</v>
      </c>
      <c r="F68" s="26">
        <v>0</v>
      </c>
      <c r="G68" s="26">
        <v>5</v>
      </c>
      <c r="H68" s="26">
        <v>1</v>
      </c>
      <c r="I68" s="26">
        <v>0</v>
      </c>
      <c r="J68" s="26">
        <v>9</v>
      </c>
      <c r="K68" s="26">
        <v>0</v>
      </c>
      <c r="L68" s="26">
        <v>1</v>
      </c>
      <c r="M68" s="26">
        <v>2</v>
      </c>
      <c r="N68" s="26">
        <v>0</v>
      </c>
      <c r="O68" s="26">
        <v>0</v>
      </c>
      <c r="P68" s="26">
        <v>3</v>
      </c>
      <c r="Q68" s="39">
        <v>0</v>
      </c>
      <c r="R68" s="51" t="s">
        <v>90</v>
      </c>
      <c r="S68" s="43" t="s">
        <v>18</v>
      </c>
      <c r="T68" s="62">
        <v>12044.927</v>
      </c>
      <c r="U68" s="62">
        <v>12044.927</v>
      </c>
      <c r="V68" s="62">
        <v>12044.927</v>
      </c>
      <c r="W68" s="57">
        <v>12044.927</v>
      </c>
      <c r="X68" s="57">
        <v>12044.927</v>
      </c>
      <c r="Y68" s="57">
        <f>SUM(T68:X68)</f>
        <v>60224.634999999995</v>
      </c>
      <c r="Z68" s="56">
        <v>2028</v>
      </c>
    </row>
    <row r="69" spans="1:26" s="4" customFormat="1" ht="19.5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39"/>
      <c r="R69" s="51" t="s">
        <v>91</v>
      </c>
      <c r="S69" s="43" t="s">
        <v>23</v>
      </c>
      <c r="T69" s="58">
        <v>1</v>
      </c>
      <c r="U69" s="58">
        <v>1</v>
      </c>
      <c r="V69" s="58">
        <v>1</v>
      </c>
      <c r="W69" s="58">
        <v>1</v>
      </c>
      <c r="X69" s="58">
        <v>1</v>
      </c>
      <c r="Y69" s="58">
        <v>1</v>
      </c>
      <c r="Z69" s="56">
        <v>2028</v>
      </c>
    </row>
    <row r="71" spans="1:26" ht="299.25" customHeight="1" x14ac:dyDescent="0.25"/>
    <row r="72" spans="1:26" s="4" customFormat="1" ht="31.5" x14ac:dyDescent="0.25">
      <c r="A72" s="17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40"/>
      <c r="R72" s="49" t="s">
        <v>35</v>
      </c>
      <c r="S72" s="45" t="s">
        <v>18</v>
      </c>
      <c r="T72" s="19"/>
      <c r="U72" s="52"/>
      <c r="V72" s="23"/>
      <c r="W72" s="23"/>
      <c r="X72" s="23"/>
      <c r="Y72" s="19"/>
      <c r="Z72" s="20"/>
    </row>
    <row r="73" spans="1:26" s="4" customFormat="1" x14ac:dyDescent="0.25">
      <c r="A73" s="17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40"/>
      <c r="R73" s="38" t="s">
        <v>24</v>
      </c>
      <c r="S73" s="45" t="s">
        <v>20</v>
      </c>
      <c r="T73" s="22"/>
      <c r="U73" s="23"/>
      <c r="V73" s="23"/>
      <c r="W73" s="23"/>
      <c r="X73" s="23"/>
      <c r="Y73" s="22"/>
      <c r="Z73" s="20"/>
    </row>
    <row r="74" spans="1:26" s="4" customFormat="1" ht="31.5" x14ac:dyDescent="0.25">
      <c r="A74" s="17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40"/>
      <c r="R74" s="18" t="s">
        <v>36</v>
      </c>
      <c r="S74" s="43" t="s">
        <v>18</v>
      </c>
      <c r="T74" s="19"/>
      <c r="U74" s="52"/>
      <c r="V74" s="52"/>
      <c r="W74" s="52"/>
      <c r="X74" s="52"/>
      <c r="Y74" s="19"/>
      <c r="Z74" s="20"/>
    </row>
    <row r="75" spans="1:26" s="4" customFormat="1" x14ac:dyDescent="0.25">
      <c r="A75" s="17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40"/>
      <c r="R75" s="18" t="s">
        <v>25</v>
      </c>
      <c r="S75" s="43" t="s">
        <v>26</v>
      </c>
      <c r="T75" s="19"/>
      <c r="U75" s="52"/>
      <c r="V75" s="52"/>
      <c r="W75" s="52"/>
      <c r="X75" s="52"/>
      <c r="Y75" s="22"/>
      <c r="Z75" s="20"/>
    </row>
    <row r="76" spans="1:26" s="4" customFormat="1" ht="31.5" x14ac:dyDescent="0.25">
      <c r="A76" s="17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0"/>
      <c r="R76" s="50" t="s">
        <v>37</v>
      </c>
      <c r="S76" s="43" t="s">
        <v>18</v>
      </c>
      <c r="T76" s="19"/>
      <c r="U76" s="23"/>
      <c r="V76" s="23"/>
      <c r="W76" s="23"/>
      <c r="X76" s="23"/>
      <c r="Y76" s="19"/>
      <c r="Z76" s="20"/>
    </row>
    <row r="77" spans="1:26" s="4" customFormat="1" x14ac:dyDescent="0.25">
      <c r="A77" s="17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40"/>
      <c r="R77" s="18" t="s">
        <v>25</v>
      </c>
      <c r="S77" s="43" t="s">
        <v>20</v>
      </c>
      <c r="T77" s="22"/>
      <c r="U77" s="23"/>
      <c r="V77" s="23"/>
      <c r="W77" s="23"/>
      <c r="X77" s="23"/>
      <c r="Y77" s="22"/>
      <c r="Z77" s="20"/>
    </row>
    <row r="78" spans="1:26" s="34" customFormat="1" ht="33" customHeight="1" x14ac:dyDescent="0.2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41"/>
      <c r="R78" s="51" t="s">
        <v>41</v>
      </c>
      <c r="S78" s="43" t="s">
        <v>18</v>
      </c>
      <c r="T78" s="28"/>
      <c r="U78" s="28"/>
      <c r="V78" s="28"/>
      <c r="W78" s="28"/>
      <c r="X78" s="28"/>
      <c r="Y78" s="19"/>
      <c r="Z78" s="32"/>
    </row>
    <row r="79" spans="1:26" s="34" customFormat="1" x14ac:dyDescent="0.25">
      <c r="A79" s="36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42"/>
      <c r="R79" s="18" t="s">
        <v>56</v>
      </c>
      <c r="S79" s="43" t="s">
        <v>26</v>
      </c>
      <c r="T79" s="27"/>
      <c r="U79" s="29"/>
      <c r="V79" s="27"/>
      <c r="W79" s="27"/>
      <c r="X79" s="27"/>
      <c r="Y79" s="27"/>
      <c r="Z79" s="33"/>
    </row>
    <row r="80" spans="1:26" s="4" customFormat="1" ht="31.5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39"/>
      <c r="R80" s="51" t="s">
        <v>48</v>
      </c>
      <c r="S80" s="43" t="s">
        <v>18</v>
      </c>
      <c r="T80" s="19"/>
      <c r="U80" s="19"/>
      <c r="V80" s="19"/>
      <c r="W80" s="19"/>
      <c r="X80" s="19"/>
      <c r="Y80" s="19"/>
      <c r="Z80" s="20"/>
    </row>
    <row r="81" spans="1:26" s="4" customForma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39"/>
      <c r="R81" s="18" t="s">
        <v>43</v>
      </c>
      <c r="S81" s="43" t="s">
        <v>26</v>
      </c>
      <c r="T81" s="22"/>
      <c r="U81" s="19"/>
      <c r="V81" s="19"/>
      <c r="W81" s="19"/>
      <c r="X81" s="19"/>
      <c r="Y81" s="19"/>
      <c r="Z81" s="20"/>
    </row>
    <row r="82" spans="1:26" s="4" customForma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39"/>
      <c r="R82" s="51" t="s">
        <v>52</v>
      </c>
      <c r="S82" s="43" t="s">
        <v>18</v>
      </c>
      <c r="T82" s="19"/>
      <c r="U82" s="19"/>
      <c r="V82" s="19"/>
      <c r="W82" s="19"/>
      <c r="X82" s="19"/>
      <c r="Y82" s="19"/>
      <c r="Z82" s="20"/>
    </row>
    <row r="83" spans="1:26" s="4" customFormat="1" ht="31.5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39"/>
      <c r="R83" s="18" t="s">
        <v>53</v>
      </c>
      <c r="S83" s="43" t="s">
        <v>26</v>
      </c>
      <c r="T83" s="19"/>
      <c r="U83" s="19"/>
      <c r="V83" s="19"/>
      <c r="W83" s="19"/>
      <c r="X83" s="19"/>
      <c r="Y83" s="19"/>
      <c r="Z83" s="20"/>
    </row>
    <row r="84" spans="1:26" s="4" customForma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39"/>
      <c r="R84" s="51" t="s">
        <v>49</v>
      </c>
      <c r="S84" s="43" t="s">
        <v>18</v>
      </c>
      <c r="T84" s="19"/>
      <c r="U84" s="19"/>
      <c r="V84" s="19"/>
      <c r="W84" s="19"/>
      <c r="X84" s="19"/>
      <c r="Y84" s="19"/>
      <c r="Z84" s="20"/>
    </row>
    <row r="85" spans="1:26" s="4" customFormat="1" ht="31.5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39"/>
      <c r="R85" s="18" t="s">
        <v>55</v>
      </c>
      <c r="S85" s="43" t="s">
        <v>26</v>
      </c>
      <c r="T85" s="19"/>
      <c r="U85" s="19"/>
      <c r="V85" s="19"/>
      <c r="W85" s="19"/>
      <c r="X85" s="19"/>
      <c r="Y85" s="19"/>
      <c r="Z85" s="20"/>
    </row>
    <row r="86" spans="1:26" s="4" customFormat="1" ht="32.2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39"/>
      <c r="R86" s="51" t="s">
        <v>68</v>
      </c>
      <c r="S86" s="43" t="s">
        <v>18</v>
      </c>
      <c r="T86" s="19"/>
      <c r="U86" s="19"/>
      <c r="V86" s="19"/>
      <c r="W86" s="19"/>
      <c r="X86" s="19"/>
      <c r="Y86" s="19"/>
      <c r="Z86" s="20"/>
    </row>
    <row r="87" spans="1:26" s="4" customFormat="1" ht="31.5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39"/>
      <c r="R87" s="51" t="s">
        <v>69</v>
      </c>
      <c r="S87" s="43" t="s">
        <v>23</v>
      </c>
      <c r="T87" s="22"/>
      <c r="U87" s="22"/>
      <c r="V87" s="22"/>
      <c r="W87" s="22"/>
      <c r="X87" s="22"/>
      <c r="Y87" s="19"/>
      <c r="Z87" s="20"/>
    </row>
  </sheetData>
  <mergeCells count="20">
    <mergeCell ref="S2:Z2"/>
    <mergeCell ref="T5:Z5"/>
    <mergeCell ref="A6:Z6"/>
    <mergeCell ref="A7:Z7"/>
    <mergeCell ref="A8:Z8"/>
    <mergeCell ref="V4:Z4"/>
    <mergeCell ref="V3:Z3"/>
    <mergeCell ref="A9:Z9"/>
    <mergeCell ref="A10:Z10"/>
    <mergeCell ref="I13:Z13"/>
    <mergeCell ref="I14:Z14"/>
    <mergeCell ref="A15:Q15"/>
    <mergeCell ref="R15:R17"/>
    <mergeCell ref="S15:S17"/>
    <mergeCell ref="Y15:Z16"/>
    <mergeCell ref="A16:C17"/>
    <mergeCell ref="D16:E17"/>
    <mergeCell ref="F16:G17"/>
    <mergeCell ref="H16:Q17"/>
    <mergeCell ref="T15:X16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Специалист</dc:creator>
  <dc:description/>
  <cp:lastModifiedBy>Специалист</cp:lastModifiedBy>
  <cp:revision>7</cp:revision>
  <cp:lastPrinted>2023-12-19T12:46:04Z</cp:lastPrinted>
  <dcterms:created xsi:type="dcterms:W3CDTF">2022-07-01T09:58:21Z</dcterms:created>
  <dcterms:modified xsi:type="dcterms:W3CDTF">2023-12-20T06:41:21Z</dcterms:modified>
  <dc:language>ru-RU</dc:language>
</cp:coreProperties>
</file>